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20730" windowHeight="9540"/>
  </bookViews>
  <sheets>
    <sheet name="2018年对账单" sheetId="2" r:id="rId1"/>
    <sheet name="2018年爱心妈妈" sheetId="3" r:id="rId2"/>
    <sheet name="天星调良" sheetId="4" r:id="rId3"/>
    <sheet name="青海三川彩虹行动" sheetId="5" r:id="rId4"/>
  </sheets>
  <definedNames>
    <definedName name="_xlnm._FilterDatabase" localSheetId="0" hidden="1">'2018年对账单'!$B$1:$B$50</definedName>
  </definedNames>
  <calcPr calcId="144525"/>
</workbook>
</file>

<file path=xl/calcChain.xml><?xml version="1.0" encoding="utf-8"?>
<calcChain xmlns="http://schemas.openxmlformats.org/spreadsheetml/2006/main">
  <c r="C49" i="2" l="1"/>
  <c r="E6" i="5"/>
  <c r="E5" i="5"/>
  <c r="E4" i="5"/>
  <c r="D6" i="5"/>
  <c r="C6" i="5"/>
  <c r="E7" i="3"/>
  <c r="E8" i="3"/>
  <c r="E9" i="3"/>
  <c r="E10" i="3" s="1"/>
  <c r="D11" i="3" l="1"/>
  <c r="C11" i="3"/>
  <c r="E8" i="4"/>
  <c r="D8" i="4"/>
  <c r="C8" i="4"/>
  <c r="E5" i="4" l="1"/>
  <c r="E6" i="4" s="1"/>
  <c r="E7" i="4" s="1"/>
  <c r="D49" i="2" l="1"/>
  <c r="D50" i="2" s="1"/>
  <c r="C50" i="2"/>
  <c r="E5" i="3" l="1"/>
  <c r="E6" i="3" s="1"/>
  <c r="E11" i="3" l="1"/>
  <c r="E50" i="2" l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l="1"/>
  <c r="E42" i="2" s="1"/>
  <c r="E43" i="2" s="1"/>
  <c r="E44" i="2" s="1"/>
  <c r="E45" i="2" s="1"/>
  <c r="E46" i="2" s="1"/>
  <c r="E47" i="2" s="1"/>
  <c r="E48" i="2" s="1"/>
</calcChain>
</file>

<file path=xl/sharedStrings.xml><?xml version="1.0" encoding="utf-8"?>
<sst xmlns="http://schemas.openxmlformats.org/spreadsheetml/2006/main" count="161" uniqueCount="88">
  <si>
    <t xml:space="preserve">             货币单位：人民币（元）</t>
    <phoneticPr fontId="4" type="noConversion"/>
  </si>
  <si>
    <t>日期</t>
  </si>
  <si>
    <t>摘要</t>
  </si>
  <si>
    <t>借</t>
  </si>
  <si>
    <t>贷</t>
  </si>
  <si>
    <t>余额</t>
  </si>
  <si>
    <t>项目</t>
    <phoneticPr fontId="4" type="noConversion"/>
  </si>
  <si>
    <t>本年累计</t>
    <phoneticPr fontId="3" type="noConversion"/>
  </si>
  <si>
    <t xml:space="preserve">
2018年崇世爱心基金对账单</t>
    <phoneticPr fontId="4" type="noConversion"/>
  </si>
  <si>
    <t>2010——2017年累计</t>
    <phoneticPr fontId="4" type="noConversion"/>
  </si>
  <si>
    <t>2018.1.1</t>
    <phoneticPr fontId="3" type="noConversion"/>
  </si>
  <si>
    <t>2010年-2018年累计</t>
    <phoneticPr fontId="3" type="noConversion"/>
  </si>
  <si>
    <t>收易宝支付转爱心人士捐款</t>
    <phoneticPr fontId="3" type="noConversion"/>
  </si>
  <si>
    <t>2018.06</t>
    <phoneticPr fontId="3" type="noConversion"/>
  </si>
  <si>
    <t>2018.09</t>
    <phoneticPr fontId="3" type="noConversion"/>
  </si>
  <si>
    <t>付北师大学生志愿服务款——北京师范大学</t>
    <phoneticPr fontId="3" type="noConversion"/>
  </si>
  <si>
    <t>备注</t>
    <phoneticPr fontId="3" type="noConversion"/>
  </si>
  <si>
    <t>2018年崇世爱心基金爱心妈妈对账单</t>
    <phoneticPr fontId="4" type="noConversion"/>
  </si>
  <si>
    <t>付资助甘肃靖远第一中学、青海互助土族自治县民族中学两地贫困珍珠生款</t>
    <phoneticPr fontId="3" type="noConversion"/>
  </si>
  <si>
    <t>共585000元，其中爱心妈妈262500元</t>
    <phoneticPr fontId="3" type="noConversion"/>
  </si>
  <si>
    <t>2018.01-08</t>
    <phoneticPr fontId="3" type="noConversion"/>
  </si>
  <si>
    <t>上年结余</t>
    <phoneticPr fontId="3" type="noConversion"/>
  </si>
  <si>
    <t>2018.11</t>
  </si>
  <si>
    <t>收易宝支付转爱心人士捐款</t>
    <phoneticPr fontId="3" type="noConversion"/>
  </si>
  <si>
    <t>2018.01</t>
    <phoneticPr fontId="3" type="noConversion"/>
  </si>
  <si>
    <t>付甘肃靖远珍珠生爱心衣物邮递费用</t>
    <phoneticPr fontId="3" type="noConversion"/>
  </si>
  <si>
    <t>2018.02</t>
    <phoneticPr fontId="3" type="noConversion"/>
  </si>
  <si>
    <t>2018.03</t>
    <phoneticPr fontId="3" type="noConversion"/>
  </si>
  <si>
    <t>收河北谱信光电设备遇险公司捐款</t>
    <phoneticPr fontId="3" type="noConversion"/>
  </si>
  <si>
    <t>收北京民生中国书法公益基金会捐款</t>
    <phoneticPr fontId="3" type="noConversion"/>
  </si>
  <si>
    <t>收诺基亚通信系统技术（北京）有限公司工会委员会捐款</t>
    <phoneticPr fontId="3" type="noConversion"/>
  </si>
  <si>
    <t>收肇庆亚洲铝厂有限公司捐款</t>
    <phoneticPr fontId="3" type="noConversion"/>
  </si>
  <si>
    <t>收WANG XIAOHONG捐款</t>
    <phoneticPr fontId="3" type="noConversion"/>
  </si>
  <si>
    <t>2018.04</t>
    <phoneticPr fontId="3" type="noConversion"/>
  </si>
  <si>
    <t>2018.05</t>
    <phoneticPr fontId="3" type="noConversion"/>
  </si>
  <si>
    <t>2018.06</t>
    <phoneticPr fontId="3" type="noConversion"/>
  </si>
  <si>
    <t>付举办公益关怀成长培训班费用</t>
    <phoneticPr fontId="3" type="noConversion"/>
  </si>
  <si>
    <t>付资助甘肃靖远第一中学、青海互助土族自治县民族中学两地贫困珍珠生款</t>
    <phoneticPr fontId="3" type="noConversion"/>
  </si>
  <si>
    <t>爱心妈妈262500元</t>
    <phoneticPr fontId="3" type="noConversion"/>
  </si>
  <si>
    <t>2018.07</t>
    <phoneticPr fontId="3" type="noConversion"/>
  </si>
  <si>
    <t>收刘承秀捐款</t>
    <phoneticPr fontId="3" type="noConversion"/>
  </si>
  <si>
    <t>2018.08</t>
    <phoneticPr fontId="3" type="noConversion"/>
  </si>
  <si>
    <t>收财付通转爱心人士捐款</t>
    <phoneticPr fontId="3" type="noConversion"/>
  </si>
  <si>
    <t>2018.09</t>
    <phoneticPr fontId="3" type="noConversion"/>
  </si>
  <si>
    <t>收EVELYN JOB&amp;APRIL FOUNDATION捐款（USD3000)</t>
    <phoneticPr fontId="3" type="noConversion"/>
  </si>
  <si>
    <t>收财付通转爱心人士捐款</t>
    <phoneticPr fontId="3" type="noConversion"/>
  </si>
  <si>
    <t>2018.09</t>
    <phoneticPr fontId="3" type="noConversion"/>
  </si>
  <si>
    <t>购买贫困家庭青少年置业培训课程服务费——爱希（北京）文化发展中心</t>
    <phoneticPr fontId="3" type="noConversion"/>
  </si>
  <si>
    <t>付资助甘肃白银靖远县厚修爱心小学课桌椅添置款</t>
    <phoneticPr fontId="3" type="noConversion"/>
  </si>
  <si>
    <t>付资助郑辨、陈国辉等53名贫困生款</t>
    <phoneticPr fontId="3" type="noConversion"/>
  </si>
  <si>
    <t>崇世励学金</t>
    <phoneticPr fontId="3" type="noConversion"/>
  </si>
  <si>
    <t>付北师大学生志愿服务款——北京师范大学</t>
    <phoneticPr fontId="3" type="noConversion"/>
  </si>
  <si>
    <t>爱心妈妈</t>
    <phoneticPr fontId="3" type="noConversion"/>
  </si>
  <si>
    <t>2018.10</t>
    <phoneticPr fontId="3" type="noConversion"/>
  </si>
  <si>
    <t>收黄崇美代张凤鸣捐款——秀松爱小</t>
    <phoneticPr fontId="3" type="noConversion"/>
  </si>
  <si>
    <t>收易宝支付转爱心人士捐款</t>
    <phoneticPr fontId="3" type="noConversion"/>
  </si>
  <si>
    <t>资助2018年白银暑期支教活动款——朱继涛</t>
    <phoneticPr fontId="3" type="noConversion"/>
  </si>
  <si>
    <t>资助2018年青海三川支教活动费用——励蔚挺</t>
    <phoneticPr fontId="3" type="noConversion"/>
  </si>
  <si>
    <t>“崇世菁育奖”资助青海省互助县、甘肃靖远县崇世珍珠班两位班主任朱生龙、刘成新</t>
    <phoneticPr fontId="3" type="noConversion"/>
  </si>
  <si>
    <t>付北京大学志愿者付雪峰、林萍萍补贴款</t>
    <phoneticPr fontId="3" type="noConversion"/>
  </si>
  <si>
    <t>2018.11</t>
    <phoneticPr fontId="3" type="noConversion"/>
  </si>
  <si>
    <t>收美利坚合众国驻华大使馆捐款</t>
    <phoneticPr fontId="3" type="noConversion"/>
  </si>
  <si>
    <t>付资助北师大贫困本硕学生助学款</t>
    <phoneticPr fontId="3" type="noConversion"/>
  </si>
  <si>
    <t>付资助北京大学医学部贫困学生款</t>
    <phoneticPr fontId="3" type="noConversion"/>
  </si>
  <si>
    <t>付资助29名马术贫困大学生款</t>
    <phoneticPr fontId="3" type="noConversion"/>
  </si>
  <si>
    <t>卢昌永报销爱心妈妈午餐会相关费用</t>
    <phoneticPr fontId="3" type="noConversion"/>
  </si>
  <si>
    <t>卢昌永报销甘肃会宁夏阳村爱心衣物运费等费用</t>
    <phoneticPr fontId="3" type="noConversion"/>
  </si>
  <si>
    <t>2018.12</t>
    <phoneticPr fontId="3" type="noConversion"/>
  </si>
  <si>
    <t>收吴辅世捐款</t>
    <phoneticPr fontId="3" type="noConversion"/>
  </si>
  <si>
    <t>收腾讯公益慈善基金会99公益日配捐款</t>
    <phoneticPr fontId="3" type="noConversion"/>
  </si>
  <si>
    <t>收北京天星调良国际马术俱乐部有限公司捐款</t>
    <phoneticPr fontId="3" type="noConversion"/>
  </si>
  <si>
    <t>马术</t>
    <phoneticPr fontId="3" type="noConversion"/>
  </si>
  <si>
    <t>付资助甘肃白银靖远县北滩镇秀松爱心小学建设款</t>
    <phoneticPr fontId="3" type="noConversion"/>
  </si>
  <si>
    <t>付北师大学生志愿9-12月补贴</t>
    <phoneticPr fontId="3" type="noConversion"/>
  </si>
  <si>
    <t>付第四期关怀成长讲座相关费用</t>
    <phoneticPr fontId="3" type="noConversion"/>
  </si>
  <si>
    <t>2018年崇世爱心基金天星调良马术对账单</t>
    <phoneticPr fontId="4" type="noConversion"/>
  </si>
  <si>
    <t>资助北京大学医学部贫困学生款</t>
    <phoneticPr fontId="3" type="noConversion"/>
  </si>
  <si>
    <t>爱心妈妈</t>
    <phoneticPr fontId="3" type="noConversion"/>
  </si>
  <si>
    <t>爱心妈妈</t>
    <phoneticPr fontId="3" type="noConversion"/>
  </si>
  <si>
    <t>2018.11</t>
    <phoneticPr fontId="3" type="noConversion"/>
  </si>
  <si>
    <t>资助北师大贫困本硕学生助学款</t>
    <phoneticPr fontId="3" type="noConversion"/>
  </si>
  <si>
    <t>马术</t>
    <phoneticPr fontId="3" type="noConversion"/>
  </si>
  <si>
    <t>收易宝支付转爱心人士捐款</t>
    <phoneticPr fontId="3" type="noConversion"/>
  </si>
  <si>
    <t>2018.12</t>
    <phoneticPr fontId="3" type="noConversion"/>
  </si>
  <si>
    <t>2018年崇世爱心基金青海三川彩虹行动对账单</t>
    <phoneticPr fontId="4" type="noConversion"/>
  </si>
  <si>
    <t>青海三川</t>
    <phoneticPr fontId="3" type="noConversion"/>
  </si>
  <si>
    <t>2018.12</t>
    <phoneticPr fontId="3" type="noConversion"/>
  </si>
  <si>
    <t>收易宝支付转捐款（白斌峰2笔）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</si>
</sst>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.00_);[Red]\(#,##0.00\)"/>
    <numFmt numFmtId="177" formatCode="0.00_);[Red]\(0.00\)"/>
    <numFmt numFmtId="178" formatCode="#,##0.00_ "/>
  </numFmts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b/>
      <sz val="16"/>
      <name val="楷体_GB2312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43" fontId="9" fillId="0" borderId="1" xfId="0" applyNumberFormat="1" applyFont="1" applyBorder="1">
      <alignment vertical="center"/>
    </xf>
    <xf numFmtId="58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176" fontId="11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43" fontId="7" fillId="0" borderId="1" xfId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right" vertical="center"/>
    </xf>
    <xf numFmtId="43" fontId="10" fillId="0" borderId="1" xfId="0" applyNumberFormat="1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/>
    </xf>
    <xf numFmtId="58" fontId="7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3" fontId="9" fillId="0" borderId="1" xfId="0" applyNumberFormat="1" applyFont="1" applyFill="1" applyBorder="1" applyAlignment="1">
      <alignment horizontal="right" vertical="center"/>
    </xf>
    <xf numFmtId="43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3" fontId="10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13" workbookViewId="0">
      <selection activeCell="G38" sqref="G38"/>
    </sheetView>
  </sheetViews>
  <sheetFormatPr defaultColWidth="65.5" defaultRowHeight="12"/>
  <cols>
    <col min="1" max="1" width="9.5" style="15" bestFit="1" customWidth="1"/>
    <col min="2" max="2" width="71.5" style="15" customWidth="1"/>
    <col min="3" max="3" width="16.125" style="22" bestFit="1" customWidth="1"/>
    <col min="4" max="4" width="16.125" style="20" bestFit="1" customWidth="1"/>
    <col min="5" max="5" width="16.125" style="15" bestFit="1" customWidth="1"/>
    <col min="6" max="6" width="18.875" style="22" customWidth="1"/>
    <col min="7" max="16384" width="65.5" style="15"/>
  </cols>
  <sheetData>
    <row r="1" spans="1:6" ht="42.75" customHeight="1">
      <c r="A1" s="63" t="s">
        <v>8</v>
      </c>
      <c r="B1" s="64"/>
      <c r="C1" s="64"/>
      <c r="D1" s="64"/>
      <c r="E1" s="64"/>
      <c r="F1" s="65"/>
    </row>
    <row r="2" spans="1:6">
      <c r="A2" s="16"/>
      <c r="B2" s="17"/>
      <c r="C2" s="7"/>
      <c r="D2" s="66" t="s">
        <v>0</v>
      </c>
      <c r="E2" s="66"/>
      <c r="F2" s="66"/>
    </row>
    <row r="3" spans="1:6" s="18" customFormat="1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6</v>
      </c>
    </row>
    <row r="4" spans="1:6" s="18" customFormat="1">
      <c r="A4" s="13" t="s">
        <v>10</v>
      </c>
      <c r="B4" s="24" t="s">
        <v>9</v>
      </c>
      <c r="C4" s="25">
        <v>18301945.210000001</v>
      </c>
      <c r="D4" s="14">
        <v>16774971.800000001</v>
      </c>
      <c r="E4" s="23">
        <f>C4-D4</f>
        <v>1526973.4100000001</v>
      </c>
      <c r="F4" s="26"/>
    </row>
    <row r="5" spans="1:6" s="49" customFormat="1" ht="13.5">
      <c r="A5" s="43" t="s">
        <v>24</v>
      </c>
      <c r="B5" s="44" t="s">
        <v>23</v>
      </c>
      <c r="C5" s="45">
        <v>84898.21</v>
      </c>
      <c r="D5" s="46"/>
      <c r="E5" s="47">
        <f>E4+C5-D5</f>
        <v>1611871.62</v>
      </c>
      <c r="F5" s="48"/>
    </row>
    <row r="6" spans="1:6" s="49" customFormat="1" ht="13.5">
      <c r="A6" s="43" t="s">
        <v>24</v>
      </c>
      <c r="B6" s="44" t="s">
        <v>25</v>
      </c>
      <c r="C6" s="45"/>
      <c r="D6" s="46">
        <v>846</v>
      </c>
      <c r="E6" s="47">
        <f t="shared" ref="E6:E48" si="0">E5+C6-D6</f>
        <v>1611025.62</v>
      </c>
      <c r="F6" s="48"/>
    </row>
    <row r="7" spans="1:6" s="49" customFormat="1" ht="13.5">
      <c r="A7" s="43" t="s">
        <v>26</v>
      </c>
      <c r="B7" s="44" t="s">
        <v>23</v>
      </c>
      <c r="C7" s="45">
        <v>56541.01</v>
      </c>
      <c r="D7" s="46"/>
      <c r="E7" s="47">
        <f t="shared" si="0"/>
        <v>1667566.6300000001</v>
      </c>
      <c r="F7" s="48"/>
    </row>
    <row r="8" spans="1:6" s="49" customFormat="1" ht="13.5">
      <c r="A8" s="43" t="s">
        <v>27</v>
      </c>
      <c r="B8" s="44" t="s">
        <v>28</v>
      </c>
      <c r="C8" s="45">
        <v>500</v>
      </c>
      <c r="D8" s="46"/>
      <c r="E8" s="47">
        <f t="shared" si="0"/>
        <v>1668066.6300000001</v>
      </c>
      <c r="F8" s="48"/>
    </row>
    <row r="9" spans="1:6" s="49" customFormat="1" ht="13.5">
      <c r="A9" s="43" t="s">
        <v>27</v>
      </c>
      <c r="B9" s="44" t="s">
        <v>23</v>
      </c>
      <c r="C9" s="45">
        <v>461590.12</v>
      </c>
      <c r="D9" s="46"/>
      <c r="E9" s="47">
        <f t="shared" si="0"/>
        <v>2129656.75</v>
      </c>
      <c r="F9" s="48"/>
    </row>
    <row r="10" spans="1:6" s="49" customFormat="1" ht="13.5">
      <c r="A10" s="43" t="s">
        <v>27</v>
      </c>
      <c r="B10" s="44" t="s">
        <v>29</v>
      </c>
      <c r="C10" s="45">
        <v>6000</v>
      </c>
      <c r="D10" s="46"/>
      <c r="E10" s="47">
        <f t="shared" si="0"/>
        <v>2135656.75</v>
      </c>
      <c r="F10" s="48"/>
    </row>
    <row r="11" spans="1:6" s="49" customFormat="1" ht="13.5">
      <c r="A11" s="43" t="s">
        <v>27</v>
      </c>
      <c r="B11" s="44" t="s">
        <v>30</v>
      </c>
      <c r="C11" s="45">
        <v>28000</v>
      </c>
      <c r="D11" s="46"/>
      <c r="E11" s="47">
        <f t="shared" si="0"/>
        <v>2163656.75</v>
      </c>
      <c r="F11" s="48"/>
    </row>
    <row r="12" spans="1:6" s="49" customFormat="1" ht="13.5">
      <c r="A12" s="43" t="s">
        <v>27</v>
      </c>
      <c r="B12" s="44" t="s">
        <v>31</v>
      </c>
      <c r="C12" s="45">
        <v>50000</v>
      </c>
      <c r="D12" s="46"/>
      <c r="E12" s="47">
        <f t="shared" si="0"/>
        <v>2213656.75</v>
      </c>
      <c r="F12" s="48"/>
    </row>
    <row r="13" spans="1:6" s="49" customFormat="1" ht="13.5">
      <c r="A13" s="43" t="s">
        <v>27</v>
      </c>
      <c r="B13" s="44" t="s">
        <v>32</v>
      </c>
      <c r="C13" s="45">
        <v>10000</v>
      </c>
      <c r="D13" s="46"/>
      <c r="E13" s="47">
        <f t="shared" si="0"/>
        <v>2223656.75</v>
      </c>
      <c r="F13" s="48"/>
    </row>
    <row r="14" spans="1:6" s="49" customFormat="1" ht="13.5">
      <c r="A14" s="43" t="s">
        <v>33</v>
      </c>
      <c r="B14" s="44" t="s">
        <v>23</v>
      </c>
      <c r="C14" s="45">
        <v>2010.01</v>
      </c>
      <c r="D14" s="46"/>
      <c r="E14" s="47">
        <f t="shared" si="0"/>
        <v>2225666.7599999998</v>
      </c>
      <c r="F14" s="48"/>
    </row>
    <row r="15" spans="1:6" s="49" customFormat="1" ht="13.5">
      <c r="A15" s="43" t="s">
        <v>34</v>
      </c>
      <c r="B15" s="44" t="s">
        <v>23</v>
      </c>
      <c r="C15" s="45">
        <v>34311</v>
      </c>
      <c r="D15" s="46"/>
      <c r="E15" s="47">
        <f t="shared" si="0"/>
        <v>2259977.7599999998</v>
      </c>
      <c r="F15" s="48"/>
    </row>
    <row r="16" spans="1:6" s="49" customFormat="1" ht="13.5">
      <c r="A16" s="43" t="s">
        <v>35</v>
      </c>
      <c r="B16" s="44" t="s">
        <v>23</v>
      </c>
      <c r="C16" s="45">
        <v>9008.85</v>
      </c>
      <c r="D16" s="46"/>
      <c r="E16" s="47">
        <f t="shared" si="0"/>
        <v>2268986.61</v>
      </c>
      <c r="F16" s="48"/>
    </row>
    <row r="17" spans="1:6" s="49" customFormat="1" ht="13.5">
      <c r="A17" s="43" t="s">
        <v>35</v>
      </c>
      <c r="B17" s="44" t="s">
        <v>36</v>
      </c>
      <c r="C17" s="45"/>
      <c r="D17" s="46">
        <v>5172.47</v>
      </c>
      <c r="E17" s="47">
        <f t="shared" si="0"/>
        <v>2263814.1399999997</v>
      </c>
      <c r="F17" s="48"/>
    </row>
    <row r="18" spans="1:6" s="49" customFormat="1" ht="13.5">
      <c r="A18" s="43" t="s">
        <v>35</v>
      </c>
      <c r="B18" s="44" t="s">
        <v>37</v>
      </c>
      <c r="C18" s="45"/>
      <c r="D18" s="46">
        <v>585000</v>
      </c>
      <c r="E18" s="47">
        <f t="shared" si="0"/>
        <v>1678814.1399999997</v>
      </c>
      <c r="F18" s="48" t="s">
        <v>38</v>
      </c>
    </row>
    <row r="19" spans="1:6" s="49" customFormat="1" ht="13.5">
      <c r="A19" s="43" t="s">
        <v>39</v>
      </c>
      <c r="B19" s="44" t="s">
        <v>40</v>
      </c>
      <c r="C19" s="45">
        <v>29050</v>
      </c>
      <c r="D19" s="46"/>
      <c r="E19" s="47">
        <f t="shared" si="0"/>
        <v>1707864.1399999997</v>
      </c>
      <c r="F19" s="48"/>
    </row>
    <row r="20" spans="1:6" s="49" customFormat="1" ht="13.5">
      <c r="A20" s="43" t="s">
        <v>39</v>
      </c>
      <c r="B20" s="44" t="s">
        <v>23</v>
      </c>
      <c r="C20" s="45">
        <v>696</v>
      </c>
      <c r="D20" s="46"/>
      <c r="E20" s="47">
        <f t="shared" si="0"/>
        <v>1708560.1399999997</v>
      </c>
      <c r="F20" s="48"/>
    </row>
    <row r="21" spans="1:6" s="49" customFormat="1" ht="13.5">
      <c r="A21" s="43" t="s">
        <v>41</v>
      </c>
      <c r="B21" s="44" t="s">
        <v>23</v>
      </c>
      <c r="C21" s="45">
        <v>520</v>
      </c>
      <c r="D21" s="46"/>
      <c r="E21" s="47">
        <f t="shared" si="0"/>
        <v>1709080.1399999997</v>
      </c>
      <c r="F21" s="48"/>
    </row>
    <row r="22" spans="1:6" s="49" customFormat="1" ht="13.5">
      <c r="A22" s="43" t="s">
        <v>41</v>
      </c>
      <c r="B22" s="44" t="s">
        <v>42</v>
      </c>
      <c r="C22" s="45">
        <v>5361</v>
      </c>
      <c r="D22" s="46"/>
      <c r="E22" s="47">
        <f t="shared" si="0"/>
        <v>1714441.1399999997</v>
      </c>
      <c r="F22" s="48"/>
    </row>
    <row r="23" spans="1:6" s="49" customFormat="1" ht="13.5">
      <c r="A23" s="43" t="s">
        <v>43</v>
      </c>
      <c r="B23" s="44" t="s">
        <v>44</v>
      </c>
      <c r="C23" s="45">
        <v>20637.599999999999</v>
      </c>
      <c r="D23" s="46"/>
      <c r="E23" s="47">
        <f t="shared" si="0"/>
        <v>1735078.7399999998</v>
      </c>
      <c r="F23" s="48" t="s">
        <v>85</v>
      </c>
    </row>
    <row r="24" spans="1:6" s="49" customFormat="1" ht="13.5">
      <c r="A24" s="43" t="s">
        <v>43</v>
      </c>
      <c r="B24" s="44" t="s">
        <v>45</v>
      </c>
      <c r="C24" s="45">
        <v>203889.03</v>
      </c>
      <c r="D24" s="46"/>
      <c r="E24" s="47">
        <f t="shared" si="0"/>
        <v>1938967.7699999998</v>
      </c>
      <c r="F24" s="48"/>
    </row>
    <row r="25" spans="1:6" s="55" customFormat="1" ht="13.5">
      <c r="A25" s="50" t="s">
        <v>46</v>
      </c>
      <c r="B25" s="51" t="s">
        <v>47</v>
      </c>
      <c r="C25" s="52"/>
      <c r="D25" s="53">
        <v>190000</v>
      </c>
      <c r="E25" s="47">
        <f t="shared" si="0"/>
        <v>1748967.7699999998</v>
      </c>
      <c r="F25" s="54"/>
    </row>
    <row r="26" spans="1:6" s="49" customFormat="1" ht="13.5">
      <c r="A26" s="43" t="s">
        <v>46</v>
      </c>
      <c r="B26" s="44" t="s">
        <v>48</v>
      </c>
      <c r="C26" s="45"/>
      <c r="D26" s="46">
        <v>973</v>
      </c>
      <c r="E26" s="47">
        <f t="shared" si="0"/>
        <v>1747994.7699999998</v>
      </c>
      <c r="F26" s="48"/>
    </row>
    <row r="27" spans="1:6" s="49" customFormat="1" ht="13.5">
      <c r="A27" s="43" t="s">
        <v>46</v>
      </c>
      <c r="B27" s="44" t="s">
        <v>49</v>
      </c>
      <c r="C27" s="45"/>
      <c r="D27" s="46">
        <v>155000</v>
      </c>
      <c r="E27" s="47">
        <f t="shared" si="0"/>
        <v>1592994.7699999998</v>
      </c>
      <c r="F27" s="48" t="s">
        <v>50</v>
      </c>
    </row>
    <row r="28" spans="1:6" s="55" customFormat="1" ht="13.5">
      <c r="A28" s="50" t="s">
        <v>46</v>
      </c>
      <c r="B28" s="51" t="s">
        <v>51</v>
      </c>
      <c r="C28" s="52"/>
      <c r="D28" s="53">
        <v>1934.8</v>
      </c>
      <c r="E28" s="47">
        <f t="shared" si="0"/>
        <v>1591059.9699999997</v>
      </c>
      <c r="F28" s="54" t="s">
        <v>52</v>
      </c>
    </row>
    <row r="29" spans="1:6" s="55" customFormat="1" ht="13.5">
      <c r="A29" s="50" t="s">
        <v>53</v>
      </c>
      <c r="B29" s="51" t="s">
        <v>54</v>
      </c>
      <c r="C29" s="52">
        <v>250000</v>
      </c>
      <c r="D29" s="53"/>
      <c r="E29" s="47">
        <f t="shared" si="0"/>
        <v>1841059.9699999997</v>
      </c>
      <c r="F29" s="54"/>
    </row>
    <row r="30" spans="1:6" s="55" customFormat="1" ht="13.5">
      <c r="A30" s="50" t="s">
        <v>53</v>
      </c>
      <c r="B30" s="44" t="s">
        <v>55</v>
      </c>
      <c r="C30" s="52">
        <v>59.9</v>
      </c>
      <c r="D30" s="53"/>
      <c r="E30" s="47">
        <f t="shared" si="0"/>
        <v>1841119.8699999996</v>
      </c>
      <c r="F30" s="54"/>
    </row>
    <row r="31" spans="1:6" s="55" customFormat="1" ht="13.5">
      <c r="A31" s="50" t="s">
        <v>53</v>
      </c>
      <c r="B31" s="51" t="s">
        <v>56</v>
      </c>
      <c r="C31" s="52"/>
      <c r="D31" s="53">
        <v>29941.5</v>
      </c>
      <c r="E31" s="47">
        <f t="shared" si="0"/>
        <v>1811178.3699999996</v>
      </c>
      <c r="F31" s="54" t="s">
        <v>50</v>
      </c>
    </row>
    <row r="32" spans="1:6" s="55" customFormat="1" ht="13.5">
      <c r="A32" s="50" t="s">
        <v>53</v>
      </c>
      <c r="B32" s="51" t="s">
        <v>57</v>
      </c>
      <c r="C32" s="52"/>
      <c r="D32" s="53">
        <v>35947</v>
      </c>
      <c r="E32" s="47">
        <f t="shared" si="0"/>
        <v>1775231.3699999996</v>
      </c>
      <c r="F32" s="54"/>
    </row>
    <row r="33" spans="1:6" s="55" customFormat="1" ht="13.5">
      <c r="A33" s="50" t="s">
        <v>53</v>
      </c>
      <c r="B33" s="51" t="s">
        <v>58</v>
      </c>
      <c r="C33" s="52"/>
      <c r="D33" s="53">
        <v>10000</v>
      </c>
      <c r="E33" s="47">
        <f t="shared" si="0"/>
        <v>1765231.3699999996</v>
      </c>
      <c r="F33" s="54"/>
    </row>
    <row r="34" spans="1:6" s="55" customFormat="1" ht="13.5">
      <c r="A34" s="50" t="s">
        <v>53</v>
      </c>
      <c r="B34" s="51" t="s">
        <v>59</v>
      </c>
      <c r="C34" s="52"/>
      <c r="D34" s="53">
        <v>2145</v>
      </c>
      <c r="E34" s="47">
        <f t="shared" si="0"/>
        <v>1763086.3699999996</v>
      </c>
      <c r="F34" s="54"/>
    </row>
    <row r="35" spans="1:6" s="55" customFormat="1" ht="13.5">
      <c r="A35" s="50" t="s">
        <v>60</v>
      </c>
      <c r="B35" s="51" t="s">
        <v>61</v>
      </c>
      <c r="C35" s="52">
        <v>69390</v>
      </c>
      <c r="D35" s="53"/>
      <c r="E35" s="47">
        <f t="shared" si="0"/>
        <v>1832476.3699999996</v>
      </c>
      <c r="F35" s="54"/>
    </row>
    <row r="36" spans="1:6" s="55" customFormat="1" ht="13.5">
      <c r="A36" s="50" t="s">
        <v>60</v>
      </c>
      <c r="B36" s="51" t="s">
        <v>55</v>
      </c>
      <c r="C36" s="52">
        <v>47868.34</v>
      </c>
      <c r="D36" s="53"/>
      <c r="E36" s="47">
        <f t="shared" si="0"/>
        <v>1880344.7099999997</v>
      </c>
      <c r="F36" s="54"/>
    </row>
    <row r="37" spans="1:6" s="55" customFormat="1" ht="13.5">
      <c r="A37" s="50" t="s">
        <v>22</v>
      </c>
      <c r="B37" s="51" t="s">
        <v>62</v>
      </c>
      <c r="C37" s="52"/>
      <c r="D37" s="53">
        <v>157000</v>
      </c>
      <c r="E37" s="47">
        <f t="shared" si="0"/>
        <v>1723344.7099999997</v>
      </c>
      <c r="F37" s="54" t="s">
        <v>78</v>
      </c>
    </row>
    <row r="38" spans="1:6" s="49" customFormat="1" ht="13.5">
      <c r="A38" s="50" t="s">
        <v>22</v>
      </c>
      <c r="B38" s="44" t="s">
        <v>63</v>
      </c>
      <c r="C38" s="45"/>
      <c r="D38" s="46">
        <v>150000</v>
      </c>
      <c r="E38" s="47">
        <f t="shared" si="0"/>
        <v>1573344.7099999997</v>
      </c>
      <c r="F38" s="57" t="s">
        <v>77</v>
      </c>
    </row>
    <row r="39" spans="1:6" s="49" customFormat="1" ht="13.5">
      <c r="A39" s="50" t="s">
        <v>22</v>
      </c>
      <c r="B39" s="44" t="s">
        <v>64</v>
      </c>
      <c r="C39" s="45"/>
      <c r="D39" s="46">
        <v>99000</v>
      </c>
      <c r="E39" s="47">
        <f t="shared" si="0"/>
        <v>1474344.7099999997</v>
      </c>
      <c r="F39" s="57" t="s">
        <v>81</v>
      </c>
    </row>
    <row r="40" spans="1:6" s="55" customFormat="1" ht="13.5">
      <c r="A40" s="50" t="s">
        <v>22</v>
      </c>
      <c r="B40" s="51" t="s">
        <v>65</v>
      </c>
      <c r="C40" s="52"/>
      <c r="D40" s="53">
        <v>13690</v>
      </c>
      <c r="E40" s="47">
        <f t="shared" si="0"/>
        <v>1460654.7099999997</v>
      </c>
      <c r="F40" s="54" t="s">
        <v>78</v>
      </c>
    </row>
    <row r="41" spans="1:6" s="49" customFormat="1" ht="13.5">
      <c r="A41" s="50" t="s">
        <v>22</v>
      </c>
      <c r="B41" s="44" t="s">
        <v>66</v>
      </c>
      <c r="C41" s="45"/>
      <c r="D41" s="46">
        <v>3720</v>
      </c>
      <c r="E41" s="47">
        <f t="shared" si="0"/>
        <v>1456934.7099999997</v>
      </c>
      <c r="F41" s="57"/>
    </row>
    <row r="42" spans="1:6" s="49" customFormat="1" ht="13.5">
      <c r="A42" s="43" t="s">
        <v>67</v>
      </c>
      <c r="B42" s="44" t="s">
        <v>68</v>
      </c>
      <c r="C42" s="45">
        <v>500000</v>
      </c>
      <c r="D42" s="46"/>
      <c r="E42" s="47">
        <f t="shared" si="0"/>
        <v>1956934.7099999997</v>
      </c>
      <c r="F42" s="57"/>
    </row>
    <row r="43" spans="1:6" s="55" customFormat="1" ht="13.5">
      <c r="A43" s="50" t="s">
        <v>67</v>
      </c>
      <c r="B43" s="51" t="s">
        <v>55</v>
      </c>
      <c r="C43" s="52">
        <v>32346.7</v>
      </c>
      <c r="D43" s="53"/>
      <c r="E43" s="47">
        <f t="shared" si="0"/>
        <v>1989281.4099999997</v>
      </c>
      <c r="F43" s="56"/>
    </row>
    <row r="44" spans="1:6" s="49" customFormat="1" ht="13.5">
      <c r="A44" s="43" t="s">
        <v>67</v>
      </c>
      <c r="B44" s="44" t="s">
        <v>69</v>
      </c>
      <c r="C44" s="45">
        <v>65252.5</v>
      </c>
      <c r="D44" s="46"/>
      <c r="E44" s="47">
        <f t="shared" si="0"/>
        <v>2054533.9099999997</v>
      </c>
      <c r="F44" s="57"/>
    </row>
    <row r="45" spans="1:6" s="49" customFormat="1" ht="13.5">
      <c r="A45" s="43" t="s">
        <v>67</v>
      </c>
      <c r="B45" s="44" t="s">
        <v>70</v>
      </c>
      <c r="C45" s="45">
        <v>115260</v>
      </c>
      <c r="D45" s="46"/>
      <c r="E45" s="47">
        <f t="shared" si="0"/>
        <v>2169793.9099999997</v>
      </c>
      <c r="F45" s="57" t="s">
        <v>71</v>
      </c>
    </row>
    <row r="46" spans="1:6" s="40" customFormat="1" ht="13.5">
      <c r="A46" s="31" t="s">
        <v>67</v>
      </c>
      <c r="B46" s="32" t="s">
        <v>72</v>
      </c>
      <c r="C46" s="33"/>
      <c r="D46" s="34">
        <v>250000</v>
      </c>
      <c r="E46" s="30">
        <f t="shared" si="0"/>
        <v>1919793.9099999997</v>
      </c>
      <c r="F46" s="41"/>
    </row>
    <row r="47" spans="1:6" customFormat="1" ht="13.5">
      <c r="A47" s="27" t="s">
        <v>67</v>
      </c>
      <c r="B47" s="28" t="s">
        <v>73</v>
      </c>
      <c r="C47" s="29"/>
      <c r="D47" s="1">
        <v>840</v>
      </c>
      <c r="E47" s="30">
        <f t="shared" si="0"/>
        <v>1918953.9099999997</v>
      </c>
      <c r="F47" s="42"/>
    </row>
    <row r="48" spans="1:6" customFormat="1" ht="13.5">
      <c r="A48" s="27" t="s">
        <v>67</v>
      </c>
      <c r="B48" s="28" t="s">
        <v>74</v>
      </c>
      <c r="C48" s="29"/>
      <c r="D48" s="1">
        <v>3918.04</v>
      </c>
      <c r="E48" s="30">
        <f t="shared" si="0"/>
        <v>1915035.8699999996</v>
      </c>
      <c r="F48" s="42"/>
    </row>
    <row r="49" spans="1:6" s="21" customFormat="1">
      <c r="A49" s="2"/>
      <c r="B49" s="3" t="s">
        <v>7</v>
      </c>
      <c r="C49" s="4">
        <f>SUM(C5:C48)</f>
        <v>2083190.27</v>
      </c>
      <c r="D49" s="4">
        <f>SUM(D5:D48)</f>
        <v>1695127.81</v>
      </c>
      <c r="E49" s="5"/>
      <c r="F49" s="6"/>
    </row>
    <row r="50" spans="1:6" s="21" customFormat="1">
      <c r="A50" s="2"/>
      <c r="B50" s="3" t="s">
        <v>11</v>
      </c>
      <c r="C50" s="4">
        <f>C4+C49</f>
        <v>20385135.48</v>
      </c>
      <c r="D50" s="4">
        <f>D4+D49</f>
        <v>18470099.609999999</v>
      </c>
      <c r="E50" s="5">
        <f>C50-D50</f>
        <v>1915035.870000001</v>
      </c>
      <c r="F50" s="6"/>
    </row>
  </sheetData>
  <mergeCells count="2">
    <mergeCell ref="A1:F1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20" sqref="E20"/>
    </sheetView>
  </sheetViews>
  <sheetFormatPr defaultRowHeight="13.5"/>
  <cols>
    <col min="1" max="1" width="13.375" style="39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54" customHeight="1">
      <c r="A1" s="63" t="s">
        <v>17</v>
      </c>
      <c r="B1" s="64"/>
      <c r="C1" s="64"/>
      <c r="D1" s="64"/>
      <c r="E1" s="64"/>
      <c r="F1" s="65"/>
    </row>
    <row r="2" spans="1:6">
      <c r="A2" s="37"/>
      <c r="B2" s="17"/>
      <c r="C2" s="7"/>
      <c r="D2" s="66" t="s">
        <v>0</v>
      </c>
      <c r="E2" s="66"/>
      <c r="F2" s="66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16</v>
      </c>
    </row>
    <row r="4" spans="1:6" s="49" customFormat="1">
      <c r="A4" s="43">
        <v>2018.01</v>
      </c>
      <c r="B4" s="58" t="s">
        <v>21</v>
      </c>
      <c r="C4" s="62"/>
      <c r="D4" s="25"/>
      <c r="E4" s="62">
        <v>112098.03</v>
      </c>
      <c r="F4" s="61"/>
    </row>
    <row r="5" spans="1:6" s="15" customFormat="1" ht="12">
      <c r="A5" s="27" t="s">
        <v>13</v>
      </c>
      <c r="B5" s="28" t="s">
        <v>18</v>
      </c>
      <c r="C5" s="29"/>
      <c r="D5" s="1">
        <v>262500</v>
      </c>
      <c r="E5" s="30">
        <f>E4+C5-D5</f>
        <v>-150401.97</v>
      </c>
      <c r="F5" s="35" t="s">
        <v>19</v>
      </c>
    </row>
    <row r="6" spans="1:6" s="19" customFormat="1" ht="12">
      <c r="A6" s="27" t="s">
        <v>20</v>
      </c>
      <c r="B6" s="28" t="s">
        <v>12</v>
      </c>
      <c r="C6" s="29">
        <v>544845.12</v>
      </c>
      <c r="D6" s="1"/>
      <c r="E6" s="30">
        <f t="shared" ref="E6:E10" si="0">E5+C6-D6</f>
        <v>394443.15</v>
      </c>
      <c r="F6" s="35"/>
    </row>
    <row r="7" spans="1:6" s="15" customFormat="1" ht="12">
      <c r="A7" s="31" t="s">
        <v>14</v>
      </c>
      <c r="B7" s="32" t="s">
        <v>15</v>
      </c>
      <c r="C7" s="33"/>
      <c r="D7" s="34">
        <v>1934.8</v>
      </c>
      <c r="E7" s="30">
        <f t="shared" si="0"/>
        <v>392508.35000000003</v>
      </c>
      <c r="F7" s="35"/>
    </row>
    <row r="8" spans="1:6" s="55" customFormat="1">
      <c r="A8" s="50" t="s">
        <v>22</v>
      </c>
      <c r="B8" s="51" t="s">
        <v>65</v>
      </c>
      <c r="C8" s="52"/>
      <c r="D8" s="53">
        <v>13690</v>
      </c>
      <c r="E8" s="30">
        <f t="shared" si="0"/>
        <v>378818.35000000003</v>
      </c>
      <c r="F8" s="35"/>
    </row>
    <row r="9" spans="1:6" s="15" customFormat="1" ht="12">
      <c r="A9" s="31" t="s">
        <v>60</v>
      </c>
      <c r="B9" s="32" t="s">
        <v>76</v>
      </c>
      <c r="C9" s="33"/>
      <c r="D9" s="34">
        <v>150000</v>
      </c>
      <c r="E9" s="30">
        <f t="shared" si="0"/>
        <v>228818.35000000003</v>
      </c>
      <c r="F9" s="36"/>
    </row>
    <row r="10" spans="1:6" s="15" customFormat="1" ht="12">
      <c r="A10" s="31" t="s">
        <v>79</v>
      </c>
      <c r="B10" s="51" t="s">
        <v>80</v>
      </c>
      <c r="C10" s="33"/>
      <c r="D10" s="34">
        <v>157000</v>
      </c>
      <c r="E10" s="30">
        <f t="shared" si="0"/>
        <v>71818.350000000035</v>
      </c>
      <c r="F10" s="36"/>
    </row>
    <row r="11" spans="1:6" s="21" customFormat="1" ht="22.5" customHeight="1">
      <c r="A11" s="38"/>
      <c r="B11" s="3" t="s">
        <v>7</v>
      </c>
      <c r="C11" s="4">
        <f>SUM(C5:C10)</f>
        <v>544845.12</v>
      </c>
      <c r="D11" s="4">
        <f>SUM(D5:D10)</f>
        <v>585124.80000000005</v>
      </c>
      <c r="E11" s="5">
        <f>E4+C11-D11</f>
        <v>71818.349999999977</v>
      </c>
      <c r="F11" s="6"/>
    </row>
  </sheetData>
  <mergeCells count="2">
    <mergeCell ref="A1:F1"/>
    <mergeCell ref="D2:F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5" sqref="F15"/>
    </sheetView>
  </sheetViews>
  <sheetFormatPr defaultRowHeight="13.5"/>
  <cols>
    <col min="1" max="1" width="13.375" style="39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54" customHeight="1">
      <c r="A1" s="63" t="s">
        <v>75</v>
      </c>
      <c r="B1" s="64"/>
      <c r="C1" s="64"/>
      <c r="D1" s="64"/>
      <c r="E1" s="64"/>
      <c r="F1" s="65"/>
    </row>
    <row r="2" spans="1:6">
      <c r="A2" s="37"/>
      <c r="B2" s="17"/>
      <c r="C2" s="7"/>
      <c r="D2" s="66" t="s">
        <v>0</v>
      </c>
      <c r="E2" s="66"/>
      <c r="F2" s="66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16</v>
      </c>
    </row>
    <row r="4" spans="1:6" s="60" customFormat="1">
      <c r="A4" s="16">
        <v>2018.01</v>
      </c>
      <c r="B4" s="58" t="s">
        <v>21</v>
      </c>
      <c r="C4" s="7"/>
      <c r="D4" s="59"/>
      <c r="E4" s="7">
        <v>687698</v>
      </c>
      <c r="F4" s="58"/>
    </row>
    <row r="5" spans="1:6" s="49" customFormat="1">
      <c r="A5" s="50" t="s">
        <v>22</v>
      </c>
      <c r="B5" s="44" t="s">
        <v>64</v>
      </c>
      <c r="C5" s="45"/>
      <c r="D5" s="46">
        <v>99000</v>
      </c>
      <c r="E5" s="47">
        <f>E4+C5-D5</f>
        <v>588698</v>
      </c>
      <c r="F5" s="58"/>
    </row>
    <row r="6" spans="1:6" s="49" customFormat="1">
      <c r="A6" s="43" t="s">
        <v>67</v>
      </c>
      <c r="B6" s="44" t="s">
        <v>70</v>
      </c>
      <c r="C6" s="45">
        <v>115260</v>
      </c>
      <c r="D6" s="46"/>
      <c r="E6" s="47">
        <f t="shared" ref="E6:E7" si="0">E5+C6-D6</f>
        <v>703958</v>
      </c>
      <c r="F6" s="58"/>
    </row>
    <row r="7" spans="1:6" s="15" customFormat="1" ht="12">
      <c r="A7" s="31" t="s">
        <v>83</v>
      </c>
      <c r="B7" s="32" t="s">
        <v>82</v>
      </c>
      <c r="C7" s="33">
        <v>25</v>
      </c>
      <c r="D7" s="34"/>
      <c r="E7" s="47">
        <f t="shared" si="0"/>
        <v>703983</v>
      </c>
      <c r="F7" s="58"/>
    </row>
    <row r="8" spans="1:6" s="21" customFormat="1" ht="22.5" customHeight="1">
      <c r="A8" s="38"/>
      <c r="B8" s="3" t="s">
        <v>7</v>
      </c>
      <c r="C8" s="4">
        <f>SUM(C5:C7)</f>
        <v>115285</v>
      </c>
      <c r="D8" s="4">
        <f>SUM(D5:D7)</f>
        <v>99000</v>
      </c>
      <c r="E8" s="5">
        <f>E4+C8-D8</f>
        <v>703983</v>
      </c>
      <c r="F8" s="6"/>
    </row>
  </sheetData>
  <mergeCells count="2">
    <mergeCell ref="A1:F1"/>
    <mergeCell ref="D2:F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14" sqref="B14"/>
    </sheetView>
  </sheetViews>
  <sheetFormatPr defaultRowHeight="13.5"/>
  <cols>
    <col min="1" max="1" width="13.375" style="39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54" customHeight="1">
      <c r="A1" s="63" t="s">
        <v>84</v>
      </c>
      <c r="B1" s="64"/>
      <c r="C1" s="64"/>
      <c r="D1" s="64"/>
      <c r="E1" s="64"/>
      <c r="F1" s="65"/>
    </row>
    <row r="2" spans="1:6">
      <c r="A2" s="37"/>
      <c r="B2" s="17"/>
      <c r="C2" s="7"/>
      <c r="D2" s="66" t="s">
        <v>0</v>
      </c>
      <c r="E2" s="66"/>
      <c r="F2" s="66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16</v>
      </c>
    </row>
    <row r="4" spans="1:6" s="60" customFormat="1">
      <c r="A4" s="16">
        <v>2018.09</v>
      </c>
      <c r="B4" s="44" t="s">
        <v>44</v>
      </c>
      <c r="C4" s="45">
        <v>20637.599999999999</v>
      </c>
      <c r="D4" s="59"/>
      <c r="E4" s="7">
        <f>C4</f>
        <v>20637.599999999999</v>
      </c>
      <c r="F4" s="58"/>
    </row>
    <row r="5" spans="1:6" s="49" customFormat="1">
      <c r="A5" s="50" t="s">
        <v>86</v>
      </c>
      <c r="B5" s="44" t="s">
        <v>87</v>
      </c>
      <c r="C5" s="45">
        <v>32146</v>
      </c>
      <c r="D5" s="46"/>
      <c r="E5" s="47">
        <f>E4+C5-D5</f>
        <v>52783.6</v>
      </c>
      <c r="F5" s="57"/>
    </row>
    <row r="6" spans="1:6" s="21" customFormat="1" ht="22.5" customHeight="1">
      <c r="A6" s="38"/>
      <c r="B6" s="3" t="s">
        <v>7</v>
      </c>
      <c r="C6" s="4">
        <f>SUM(C4:C5)</f>
        <v>52783.6</v>
      </c>
      <c r="D6" s="4">
        <f t="shared" ref="D6:E6" si="0">SUM(D4:D5)</f>
        <v>0</v>
      </c>
      <c r="E6" s="4">
        <f>C6-D6</f>
        <v>52783.6</v>
      </c>
      <c r="F6" s="6"/>
    </row>
  </sheetData>
  <mergeCells count="2">
    <mergeCell ref="A1:F1"/>
    <mergeCell ref="D2:F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2018年对账单</vt:lpstr>
      <vt:lpstr>2018年爱心妈妈</vt:lpstr>
      <vt:lpstr>天星调良</vt:lpstr>
      <vt:lpstr>青海三川彩虹行动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tl</cp:lastModifiedBy>
  <cp:lastPrinted>2017-09-26T00:59:48Z</cp:lastPrinted>
  <dcterms:created xsi:type="dcterms:W3CDTF">2016-07-06T08:17:47Z</dcterms:created>
  <dcterms:modified xsi:type="dcterms:W3CDTF">2019-02-02T06:47:28Z</dcterms:modified>
</cp:coreProperties>
</file>