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1825" windowHeight="13740" firstSheet="1" activeTab="1"/>
  </bookViews>
  <sheets>
    <sheet name="资产提供者设置了时间限制或用途限制的资产明细表" sheetId="5" state="hidden" r:id="rId1"/>
    <sheet name="附表8" sheetId="6" r:id="rId2"/>
    <sheet name="2021年限定性净资产明细表" sheetId="8" state="hidden" r:id="rId3"/>
  </sheets>
  <definedNames>
    <definedName name="_xlnm._FilterDatabase" localSheetId="1" hidden="1">附表8!$A$3:$L$112</definedName>
    <definedName name="_xlnm.Print_Area" localSheetId="1">附表8!$A$1:$H$112</definedName>
    <definedName name="_xlnm.Print_Area" localSheetId="0">资产提供者设置了时间限制或用途限制的资产明细表!$A$1:$H$122</definedName>
    <definedName name="_xlnm.Print_Titles" localSheetId="1">附表8!$1:$3</definedName>
    <definedName name="_xlnm.Print_Titles" localSheetId="0">资产提供者设置了时间限制或用途限制的资产明细表!$1:$3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3" i="8" l="1"/>
  <c r="G113" i="8"/>
  <c r="H113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5" i="8"/>
  <c r="E113" i="8"/>
  <c r="C113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5" i="8"/>
  <c r="F113" i="8" s="1"/>
  <c r="C131" i="8"/>
  <c r="D122" i="8"/>
  <c r="C122" i="8"/>
  <c r="B122" i="8"/>
  <c r="E119" i="8"/>
  <c r="J112" i="8"/>
  <c r="J111" i="8"/>
  <c r="J110" i="8"/>
  <c r="H109" i="8"/>
  <c r="J109" i="8" s="1"/>
  <c r="G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G95" i="8"/>
  <c r="J94" i="8"/>
  <c r="G94" i="8"/>
  <c r="J93" i="8"/>
  <c r="G93" i="8"/>
  <c r="J92" i="8"/>
  <c r="G92" i="8"/>
  <c r="J91" i="8"/>
  <c r="G91" i="8"/>
  <c r="J90" i="8"/>
  <c r="G90" i="8"/>
  <c r="J89" i="8"/>
  <c r="G89" i="8"/>
  <c r="J88" i="8"/>
  <c r="G88" i="8"/>
  <c r="J87" i="8"/>
  <c r="G87" i="8"/>
  <c r="J86" i="8"/>
  <c r="G86" i="8"/>
  <c r="J85" i="8"/>
  <c r="G85" i="8"/>
  <c r="J84" i="8"/>
  <c r="G84" i="8"/>
  <c r="J83" i="8"/>
  <c r="G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D16" i="8"/>
  <c r="D113" i="8" s="1"/>
  <c r="J15" i="8"/>
  <c r="J14" i="8"/>
  <c r="J13" i="8"/>
  <c r="J12" i="8"/>
  <c r="J11" i="8"/>
  <c r="J10" i="8"/>
  <c r="J9" i="8"/>
  <c r="J8" i="8"/>
  <c r="J7" i="8"/>
  <c r="J6" i="8"/>
  <c r="J5" i="8"/>
  <c r="D114" i="8" l="1"/>
  <c r="E122" i="8"/>
  <c r="E124" i="8" s="1"/>
  <c r="J16" i="8"/>
  <c r="C124" i="8"/>
  <c r="J113" i="8" l="1"/>
  <c r="F111" i="6" l="1"/>
  <c r="E112" i="6" l="1"/>
  <c r="F112" i="6"/>
  <c r="D112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4" i="6"/>
  <c r="G112" i="6" l="1"/>
  <c r="K6" i="5" l="1"/>
  <c r="J6" i="5"/>
  <c r="F23" i="5"/>
  <c r="E23" i="5"/>
  <c r="E4" i="5" s="1"/>
  <c r="D4" i="5"/>
  <c r="F12" i="5"/>
  <c r="F4" i="5" s="1"/>
  <c r="D12" i="5"/>
  <c r="G4" i="5" l="1"/>
  <c r="F114" i="5"/>
  <c r="E11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5" i="5"/>
  <c r="G116" i="5"/>
  <c r="G117" i="5"/>
  <c r="G118" i="5"/>
  <c r="G119" i="5"/>
  <c r="G120" i="5"/>
  <c r="G121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D114" i="5" l="1"/>
  <c r="G114" i="5" s="1"/>
  <c r="E43" i="5"/>
  <c r="F43" i="5"/>
  <c r="D43" i="5"/>
  <c r="E24" i="5"/>
  <c r="F24" i="5"/>
  <c r="D24" i="5"/>
  <c r="G24" i="5" s="1"/>
  <c r="G43" i="5" l="1"/>
  <c r="D122" i="5"/>
  <c r="D125" i="5" s="1"/>
  <c r="E122" i="5"/>
  <c r="E125" i="5" s="1"/>
  <c r="F122" i="5"/>
  <c r="F125" i="5" s="1"/>
  <c r="G122" i="5" l="1"/>
  <c r="G125" i="5" s="1"/>
</calcChain>
</file>

<file path=xl/sharedStrings.xml><?xml version="1.0" encoding="utf-8"?>
<sst xmlns="http://schemas.openxmlformats.org/spreadsheetml/2006/main" count="850" uniqueCount="293">
  <si>
    <t>侨爱心学校</t>
  </si>
  <si>
    <t>福建华侨公益基金</t>
  </si>
  <si>
    <t>浙江华侨公益基金</t>
  </si>
  <si>
    <t>河南华侨公益基金</t>
  </si>
  <si>
    <t>黑龙江365公益基金</t>
  </si>
  <si>
    <t>“一河一带”沙棘专项基金</t>
  </si>
  <si>
    <t>北川中学援建</t>
  </si>
  <si>
    <t>社会捐赠</t>
  </si>
  <si>
    <r>
      <rPr>
        <sz val="10"/>
        <rFont val="宋体"/>
        <family val="3"/>
        <charset val="134"/>
      </rPr>
      <t>编制单位：中国华侨公益基金会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</si>
  <si>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</si>
  <si>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项目</t>
    </r>
  </si>
  <si>
    <r>
      <rPr>
        <sz val="10"/>
        <rFont val="宋体"/>
        <family val="3"/>
        <charset val="134"/>
      </rPr>
      <t>来源</t>
    </r>
  </si>
  <si>
    <r>
      <rPr>
        <sz val="10"/>
        <rFont val="宋体"/>
        <family val="3"/>
        <charset val="134"/>
      </rPr>
      <t>年初余额</t>
    </r>
  </si>
  <si>
    <r>
      <rPr>
        <sz val="10"/>
        <rFont val="宋体"/>
        <family val="3"/>
        <charset val="134"/>
      </rPr>
      <t>本年增加</t>
    </r>
  </si>
  <si>
    <r>
      <rPr>
        <sz val="10"/>
        <rFont val="宋体"/>
        <family val="3"/>
        <charset val="134"/>
      </rPr>
      <t>限定条件</t>
    </r>
  </si>
  <si>
    <t>一、侨爱心工程</t>
    <phoneticPr fontId="1" type="noConversion"/>
  </si>
  <si>
    <t>二、中国侨联爱心公益基金</t>
    <phoneticPr fontId="1" type="noConversion"/>
  </si>
  <si>
    <t>三、专项基金</t>
    <phoneticPr fontId="1" type="noConversion"/>
  </si>
  <si>
    <t>四、公益专项</t>
    <phoneticPr fontId="1" type="noConversion"/>
  </si>
  <si>
    <t>总计</t>
    <phoneticPr fontId="1" type="noConversion"/>
  </si>
  <si>
    <r>
      <rPr>
        <sz val="10"/>
        <rFont val="宋体"/>
        <family val="3"/>
        <charset val="134"/>
      </rPr>
      <t>本年减少</t>
    </r>
  </si>
  <si>
    <r>
      <rPr>
        <sz val="10"/>
        <rFont val="宋体"/>
        <family val="3"/>
        <charset val="134"/>
      </rPr>
      <t>年末余额</t>
    </r>
  </si>
  <si>
    <t>用途限定</t>
  </si>
  <si>
    <t>资产提供者设置了时间限制或用途限制的资产明细表</t>
    <phoneticPr fontId="1" type="noConversion"/>
  </si>
  <si>
    <r>
      <rPr>
        <sz val="10"/>
        <rFont val="宋体"/>
        <family val="3"/>
        <charset val="134"/>
      </rPr>
      <t>单位：元</t>
    </r>
  </si>
  <si>
    <t>侨爱心图书室</t>
  </si>
  <si>
    <t>侨爱心卫生室</t>
  </si>
  <si>
    <t>365惠侨济困项目</t>
  </si>
  <si>
    <t>树人班项目</t>
  </si>
  <si>
    <t>南侨机工项目</t>
  </si>
  <si>
    <t>侨爱心光明行</t>
  </si>
  <si>
    <t>侨爱心健康行</t>
  </si>
  <si>
    <t>链家公益</t>
  </si>
  <si>
    <t>共铸中国心爱心行动</t>
  </si>
  <si>
    <t>让贫困高中生不再辍学</t>
  </si>
  <si>
    <t>点燃希望之光</t>
  </si>
  <si>
    <t>帮你筹</t>
  </si>
  <si>
    <t>聚爱公益</t>
  </si>
  <si>
    <t>灯火计划</t>
  </si>
  <si>
    <t>圆他们继续读书梦想</t>
  </si>
  <si>
    <t>其他</t>
  </si>
  <si>
    <t>让他们也有夏令营</t>
  </si>
  <si>
    <t>华侨冬奥冰雪博物馆</t>
  </si>
  <si>
    <t>重庆华侨公益基金</t>
  </si>
  <si>
    <t>中国侨联海外联谊专项基金</t>
  </si>
  <si>
    <t>中国侨联文化交流专项基金</t>
  </si>
  <si>
    <t>中国侨商会公益基金</t>
  </si>
  <si>
    <t>甘肃省侨联公益基金</t>
  </si>
  <si>
    <t>湖北省侨联专项基金</t>
  </si>
  <si>
    <t>江苏华侨公益基金</t>
  </si>
  <si>
    <t>陕西侨联公益事业发展基金</t>
  </si>
  <si>
    <t>上海侨爱基金</t>
  </si>
  <si>
    <t>山东侨联公益基金</t>
  </si>
  <si>
    <t>法顾委法律服务专项基金</t>
  </si>
  <si>
    <t>河北省侨联公益基金</t>
  </si>
  <si>
    <t>华侨华人研究基金</t>
  </si>
  <si>
    <t>中国华侨历史博物馆发展公益基金</t>
  </si>
  <si>
    <t>张文谓归侨老人基金</t>
  </si>
  <si>
    <t>永芳科技文化教育基金</t>
  </si>
  <si>
    <t>孙中山文教基金</t>
  </si>
  <si>
    <t>陈金荣文教基金</t>
  </si>
  <si>
    <t>林东爱心基金</t>
  </si>
  <si>
    <t>侨心教育慈善基金</t>
  </si>
  <si>
    <t>和睦家爱心基金</t>
  </si>
  <si>
    <t>崇世爱心基金</t>
  </si>
  <si>
    <t>绿色未来人才专项基金</t>
  </si>
  <si>
    <t>大爱基金</t>
  </si>
  <si>
    <t>彭先生基金</t>
  </si>
  <si>
    <t>邱维廉基金</t>
  </si>
  <si>
    <t>朱奕龙基金</t>
  </si>
  <si>
    <t>胡国赞基金</t>
  </si>
  <si>
    <t>安侨基金</t>
  </si>
  <si>
    <t>蓝丝带助残基金</t>
  </si>
  <si>
    <t>华人当代艺术基金</t>
  </si>
  <si>
    <t>易康公益专项基金</t>
  </si>
  <si>
    <t>正佳爱心基金</t>
  </si>
  <si>
    <t>神华爱心北川中学助教助学基金</t>
  </si>
  <si>
    <t>国际自我保健基金</t>
  </si>
  <si>
    <t>护疆和平基金</t>
  </si>
  <si>
    <t>还笑童颜血管瘤胎记基金</t>
  </si>
  <si>
    <t>中兴守护基金</t>
  </si>
  <si>
    <t>蓝天梦想基金</t>
  </si>
  <si>
    <t>国学发展基金</t>
  </si>
  <si>
    <t>中华山水公益基金</t>
  </si>
  <si>
    <t>正心正举公益基金</t>
  </si>
  <si>
    <t>希望之翼专项基金</t>
  </si>
  <si>
    <t>胜记仓爱心基金</t>
  </si>
  <si>
    <t>归侨侨眷养安享基金</t>
  </si>
  <si>
    <t>佰圆顺众专项基金</t>
  </si>
  <si>
    <t>丝路文化公益基金（原金恒丰基金）</t>
  </si>
  <si>
    <t>潮商学公益基金</t>
  </si>
  <si>
    <t>国际艺术发展基金</t>
  </si>
  <si>
    <t>中国美术国际交流公益基金</t>
  </si>
  <si>
    <t>小水滴新生专项基金</t>
  </si>
  <si>
    <t>德达心康公益基金</t>
  </si>
  <si>
    <t>千方公益基金</t>
  </si>
  <si>
    <t>善行团专项基金</t>
  </si>
  <si>
    <t>特殊教育公益基金</t>
  </si>
  <si>
    <t>东南亚公益发展专项基金</t>
  </si>
  <si>
    <t>青羚公益基金</t>
  </si>
  <si>
    <t>晋中市金桥爱心公益基金</t>
  </si>
  <si>
    <t>爱乐者国际文化艺术发展基金</t>
  </si>
  <si>
    <t>梦想发展专项基金</t>
  </si>
  <si>
    <t>一带一路.德国华商公益基金</t>
  </si>
  <si>
    <t>艳泓公益基金</t>
  </si>
  <si>
    <t>燕灵公益基金</t>
  </si>
  <si>
    <t>河南华侨教育公益基金</t>
  </si>
  <si>
    <t>笑玮爱心基金</t>
  </si>
  <si>
    <t>轻松筹原基金</t>
  </si>
  <si>
    <t>华侨华人应急救助基金</t>
  </si>
  <si>
    <t>金辉爱心基金</t>
  </si>
  <si>
    <t>朝阳区侨联公益基金</t>
  </si>
  <si>
    <t>百乘公益基金</t>
  </si>
  <si>
    <t>吕嘉全球华人艺术发展基金</t>
  </si>
  <si>
    <t>水立方公益基金</t>
  </si>
  <si>
    <t>陈嘉庚教育公益基金</t>
  </si>
  <si>
    <t>朱家莹青少年摄影公益基金</t>
  </si>
  <si>
    <t>姚志胜爱心基金</t>
  </si>
  <si>
    <t>中医药全球传播基金</t>
  </si>
  <si>
    <t>星炜爱心基金</t>
  </si>
  <si>
    <t>谈淑兰助学爱心基金</t>
  </si>
  <si>
    <t>职业人群关爱基金</t>
  </si>
  <si>
    <t>响沙湾公益基金</t>
  </si>
  <si>
    <t>世纪金源公益基金</t>
  </si>
  <si>
    <t>科学技术创新能力建设公益基金</t>
  </si>
  <si>
    <t>新萌芽专项基金</t>
  </si>
  <si>
    <t>救灾救难专项</t>
  </si>
  <si>
    <t>善学弱视专项</t>
  </si>
  <si>
    <t>侨联事业发展专项</t>
  </si>
  <si>
    <t>基金会公益发展专项</t>
  </si>
  <si>
    <t>抗击新型冠状病毒疫情</t>
  </si>
  <si>
    <t>世纪金源公益项目</t>
  </si>
  <si>
    <t>②限定性净资产</t>
  </si>
  <si>
    <r>
      <t>2020</t>
    </r>
    <r>
      <rPr>
        <sz val="10"/>
        <rFont val="宋体"/>
        <family val="3"/>
        <charset val="134"/>
      </rPr>
      <t>年</t>
    </r>
    <phoneticPr fontId="1" type="noConversion"/>
  </si>
  <si>
    <t>——</t>
  </si>
  <si>
    <r>
      <t>2021</t>
    </r>
    <r>
      <rPr>
        <sz val="10"/>
        <rFont val="宋体"/>
        <family val="3"/>
        <charset val="134"/>
      </rPr>
      <t>年</t>
    </r>
    <phoneticPr fontId="1" type="noConversion"/>
  </si>
  <si>
    <r>
      <rPr>
        <sz val="10"/>
        <rFont val="宋体"/>
        <family val="3"/>
        <charset val="134"/>
      </rPr>
      <t>单位：元</t>
    </r>
    <phoneticPr fontId="1" type="noConversion"/>
  </si>
  <si>
    <r>
      <rPr>
        <u/>
        <sz val="10"/>
        <rFont val="宋体"/>
        <family val="3"/>
        <charset val="134"/>
      </rPr>
      <t>序号</t>
    </r>
    <phoneticPr fontId="1" type="noConversion"/>
  </si>
  <si>
    <r>
      <rPr>
        <u/>
        <sz val="10"/>
        <rFont val="宋体"/>
        <family val="3"/>
        <charset val="134"/>
      </rPr>
      <t>年初数</t>
    </r>
  </si>
  <si>
    <r>
      <rPr>
        <u/>
        <sz val="10"/>
        <rFont val="宋体"/>
        <family val="3"/>
        <charset val="134"/>
      </rPr>
      <t>本年增加</t>
    </r>
  </si>
  <si>
    <r>
      <rPr>
        <u/>
        <sz val="10"/>
        <rFont val="宋体"/>
        <family val="3"/>
        <charset val="134"/>
      </rPr>
      <t>本年减少</t>
    </r>
  </si>
  <si>
    <r>
      <rPr>
        <u/>
        <sz val="10"/>
        <rFont val="宋体"/>
        <family val="3"/>
        <charset val="134"/>
      </rPr>
      <t>年末数</t>
    </r>
  </si>
  <si>
    <r>
      <rPr>
        <u/>
        <sz val="10"/>
        <rFont val="宋体"/>
        <family val="3"/>
        <charset val="134"/>
      </rPr>
      <t>限定条件</t>
    </r>
  </si>
  <si>
    <r>
      <rPr>
        <sz val="10"/>
        <rFont val="宋体"/>
        <family val="3"/>
        <charset val="134"/>
      </rPr>
      <t>用途限定</t>
    </r>
    <phoneticPr fontId="17" type="noConversion"/>
  </si>
  <si>
    <r>
      <rPr>
        <u/>
        <sz val="10"/>
        <rFont val="宋体"/>
        <family val="3"/>
        <charset val="134"/>
      </rPr>
      <t>项</t>
    </r>
    <r>
      <rPr>
        <u/>
        <sz val="10"/>
        <rFont val="Times New Roman"/>
        <family val="1"/>
      </rPr>
      <t xml:space="preserve">     </t>
    </r>
    <r>
      <rPr>
        <u/>
        <sz val="10"/>
        <rFont val="宋体"/>
        <family val="3"/>
        <charset val="134"/>
      </rPr>
      <t>目</t>
    </r>
    <phoneticPr fontId="17" type="noConversion"/>
  </si>
  <si>
    <r>
      <rPr>
        <u/>
        <sz val="10"/>
        <rFont val="宋体"/>
        <family val="3"/>
        <charset val="134"/>
      </rPr>
      <t>来</t>
    </r>
    <r>
      <rPr>
        <u/>
        <sz val="10"/>
        <rFont val="Times New Roman"/>
        <family val="1"/>
      </rPr>
      <t xml:space="preserve">  </t>
    </r>
    <r>
      <rPr>
        <u/>
        <sz val="10"/>
        <rFont val="宋体"/>
        <family val="3"/>
        <charset val="134"/>
      </rPr>
      <t>源</t>
    </r>
  </si>
  <si>
    <r>
      <rPr>
        <sz val="10"/>
        <rFont val="宋体"/>
        <family val="3"/>
        <charset val="134"/>
      </rPr>
      <t>合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计</t>
    </r>
    <phoneticPr fontId="17" type="noConversion"/>
  </si>
  <si>
    <t>让他们求学不再艰难</t>
  </si>
  <si>
    <t>侨爱心·乡村学生眼视光工程基金</t>
  </si>
  <si>
    <t>丝路文化公益基金</t>
  </si>
  <si>
    <t>森诺爱心公益基金</t>
  </si>
  <si>
    <t>河南水灾项目</t>
  </si>
  <si>
    <t>捐赠</t>
    <phoneticPr fontId="1" type="noConversion"/>
  </si>
  <si>
    <t>限定性净资产明细表</t>
    <phoneticPr fontId="1" type="noConversion"/>
  </si>
  <si>
    <t>单位：中国华侨公益基金会</t>
    <phoneticPr fontId="1" type="noConversion"/>
  </si>
  <si>
    <t>2021年1月1日——2021年12月31日</t>
    <phoneticPr fontId="1" type="noConversion"/>
  </si>
  <si>
    <t>单位：元</t>
    <phoneticPr fontId="1" type="noConversion"/>
  </si>
  <si>
    <t>序号</t>
    <phoneticPr fontId="1" type="noConversion"/>
  </si>
  <si>
    <t>名称</t>
    <phoneticPr fontId="1" type="noConversion"/>
  </si>
  <si>
    <t>期初余额</t>
    <phoneticPr fontId="1" type="noConversion"/>
  </si>
  <si>
    <t>净资产变动额</t>
    <phoneticPr fontId="1" type="noConversion"/>
  </si>
  <si>
    <t>捐赠收入</t>
    <phoneticPr fontId="1" type="noConversion"/>
  </si>
  <si>
    <t>捐赠支出</t>
    <phoneticPr fontId="1" type="noConversion"/>
  </si>
  <si>
    <t>期末余额</t>
    <phoneticPr fontId="1" type="noConversion"/>
  </si>
  <si>
    <t>侨爱心图书室</t>
    <phoneticPr fontId="1" type="noConversion"/>
  </si>
  <si>
    <t>侨爱心卫生室</t>
    <phoneticPr fontId="1" type="noConversion"/>
  </si>
  <si>
    <t>365惠侨济困项目</t>
    <phoneticPr fontId="1" type="noConversion"/>
  </si>
  <si>
    <t>树人班项目</t>
    <phoneticPr fontId="1" type="noConversion"/>
  </si>
  <si>
    <t>南侨机工项目</t>
    <phoneticPr fontId="1" type="noConversion"/>
  </si>
  <si>
    <t>侨爱心光明行</t>
    <phoneticPr fontId="1" type="noConversion"/>
  </si>
  <si>
    <t>有预付款，未结转成本，具体见明细</t>
    <phoneticPr fontId="1" type="noConversion"/>
  </si>
  <si>
    <t>侨爱心健康行</t>
    <phoneticPr fontId="1" type="noConversion"/>
  </si>
  <si>
    <t>链家公益</t>
    <phoneticPr fontId="1" type="noConversion"/>
  </si>
  <si>
    <t>让他们求学不再艰难</t>
    <phoneticPr fontId="1" type="noConversion"/>
  </si>
  <si>
    <t>灯火计划</t>
    <phoneticPr fontId="1" type="noConversion"/>
  </si>
  <si>
    <t>其他</t>
    <phoneticPr fontId="1" type="noConversion"/>
  </si>
  <si>
    <t>华侨冬奥冰雪博物馆</t>
    <phoneticPr fontId="1" type="noConversion"/>
  </si>
  <si>
    <t>重庆华侨公益基金</t>
    <phoneticPr fontId="1" type="noConversion"/>
  </si>
  <si>
    <t>中国侨联文化交流专项基金</t>
    <phoneticPr fontId="1" type="noConversion"/>
  </si>
  <si>
    <t>中国侨商会公益基金</t>
    <phoneticPr fontId="1" type="noConversion"/>
  </si>
  <si>
    <t>删除本科目</t>
    <phoneticPr fontId="1" type="noConversion"/>
  </si>
  <si>
    <t>甘肃省侨联公益基金</t>
    <phoneticPr fontId="1" type="noConversion"/>
  </si>
  <si>
    <t>湖北省侨联专项基金</t>
    <phoneticPr fontId="1" type="noConversion"/>
  </si>
  <si>
    <t>不动本基金，初始资金300万</t>
    <phoneticPr fontId="1" type="noConversion"/>
  </si>
  <si>
    <t>江苏华侨公益基金</t>
    <phoneticPr fontId="1" type="noConversion"/>
  </si>
  <si>
    <t>陕西侨联公益事业发展基金</t>
    <phoneticPr fontId="1" type="noConversion"/>
  </si>
  <si>
    <t>上海侨爱基金</t>
    <phoneticPr fontId="1" type="noConversion"/>
  </si>
  <si>
    <t>撤销专项基金</t>
    <phoneticPr fontId="1" type="noConversion"/>
  </si>
  <si>
    <t>山东侨联公益基金</t>
    <phoneticPr fontId="1" type="noConversion"/>
  </si>
  <si>
    <t>法顾委法律服务专项基金</t>
    <phoneticPr fontId="1" type="noConversion"/>
  </si>
  <si>
    <t>河北省侨联公益基金</t>
    <phoneticPr fontId="1" type="noConversion"/>
  </si>
  <si>
    <t>90%转冰雪博物馆，10%转非限定</t>
    <phoneticPr fontId="1" type="noConversion"/>
  </si>
  <si>
    <t>华侨华人研究基金</t>
    <phoneticPr fontId="1" type="noConversion"/>
  </si>
  <si>
    <t>中国华侨历史博物馆发展公益基金</t>
    <phoneticPr fontId="1" type="noConversion"/>
  </si>
  <si>
    <t>侨爱心·乡村学生眼视光工程基金</t>
    <phoneticPr fontId="1" type="noConversion"/>
  </si>
  <si>
    <t>张文谓归侨老人基金</t>
    <phoneticPr fontId="1" type="noConversion"/>
  </si>
  <si>
    <t>不动本基金，初始资金100万</t>
    <phoneticPr fontId="1" type="noConversion"/>
  </si>
  <si>
    <t>永芳科技文化教育基金</t>
    <phoneticPr fontId="1" type="noConversion"/>
  </si>
  <si>
    <t>不动本基金，初始资金200万</t>
    <phoneticPr fontId="1" type="noConversion"/>
  </si>
  <si>
    <t>孙中山文教基金</t>
    <phoneticPr fontId="1" type="noConversion"/>
  </si>
  <si>
    <t>不动本基金，初始资金220万</t>
    <phoneticPr fontId="1" type="noConversion"/>
  </si>
  <si>
    <t>陈金荣文教基金</t>
    <phoneticPr fontId="1" type="noConversion"/>
  </si>
  <si>
    <t>不动本基金，剩余不动本资金500万</t>
    <phoneticPr fontId="1" type="noConversion"/>
  </si>
  <si>
    <t>林东爱心基金</t>
    <phoneticPr fontId="1" type="noConversion"/>
  </si>
  <si>
    <t>侨心教育慈善基金</t>
    <phoneticPr fontId="1" type="noConversion"/>
  </si>
  <si>
    <t>和睦家爱心基金</t>
    <phoneticPr fontId="1" type="noConversion"/>
  </si>
  <si>
    <t>待剩余资产使用完毕后撤销专项基金</t>
    <phoneticPr fontId="1" type="noConversion"/>
  </si>
  <si>
    <t>崇世爱心基金</t>
    <phoneticPr fontId="1" type="noConversion"/>
  </si>
  <si>
    <t>绿色未来人才专项基金</t>
    <phoneticPr fontId="1" type="noConversion"/>
  </si>
  <si>
    <t>大爱基金</t>
    <phoneticPr fontId="1" type="noConversion"/>
  </si>
  <si>
    <t>彭先生基金</t>
    <phoneticPr fontId="1" type="noConversion"/>
  </si>
  <si>
    <t>邱维廉基金</t>
    <phoneticPr fontId="1" type="noConversion"/>
  </si>
  <si>
    <t>朱奕龙基金</t>
    <phoneticPr fontId="1" type="noConversion"/>
  </si>
  <si>
    <t>胡国赞基金</t>
    <phoneticPr fontId="1" type="noConversion"/>
  </si>
  <si>
    <t>安侨基金</t>
    <phoneticPr fontId="1" type="noConversion"/>
  </si>
  <si>
    <t>蓝丝带助残基金</t>
    <phoneticPr fontId="1" type="noConversion"/>
  </si>
  <si>
    <t>华人当代艺术基金</t>
    <phoneticPr fontId="1" type="noConversion"/>
  </si>
  <si>
    <t>易康公益专项基金</t>
    <phoneticPr fontId="1" type="noConversion"/>
  </si>
  <si>
    <t>正佳爱心基金</t>
    <phoneticPr fontId="1" type="noConversion"/>
  </si>
  <si>
    <t>神华爱心北川中学助教助学基金</t>
    <phoneticPr fontId="1" type="noConversion"/>
  </si>
  <si>
    <t>国际自我保健基金</t>
    <phoneticPr fontId="1" type="noConversion"/>
  </si>
  <si>
    <t>护疆和平基金</t>
    <phoneticPr fontId="1" type="noConversion"/>
  </si>
  <si>
    <t>还笑童颜血管瘤胎记基金</t>
    <phoneticPr fontId="1" type="noConversion"/>
  </si>
  <si>
    <t>中兴守护基金</t>
    <phoneticPr fontId="1" type="noConversion"/>
  </si>
  <si>
    <t>蓝天梦想基金</t>
    <phoneticPr fontId="1" type="noConversion"/>
  </si>
  <si>
    <t>国学发展基金</t>
    <phoneticPr fontId="1" type="noConversion"/>
  </si>
  <si>
    <t>中华山水公益基金</t>
    <phoneticPr fontId="1" type="noConversion"/>
  </si>
  <si>
    <t>正心正举公益基金</t>
    <phoneticPr fontId="1" type="noConversion"/>
  </si>
  <si>
    <t>希望之翼专项基金</t>
    <phoneticPr fontId="1" type="noConversion"/>
  </si>
  <si>
    <t>胜记仓爱心基金</t>
    <phoneticPr fontId="1" type="noConversion"/>
  </si>
  <si>
    <t>归侨侨眷养安享基金</t>
    <phoneticPr fontId="1" type="noConversion"/>
  </si>
  <si>
    <t>佰圆顺众专项基金</t>
    <phoneticPr fontId="1" type="noConversion"/>
  </si>
  <si>
    <t>丝路文化公益基金</t>
    <phoneticPr fontId="1" type="noConversion"/>
  </si>
  <si>
    <t>潮商学公益基金</t>
    <phoneticPr fontId="1" type="noConversion"/>
  </si>
  <si>
    <t>国际艺术发展基金</t>
    <phoneticPr fontId="1" type="noConversion"/>
  </si>
  <si>
    <t>中国美术国际交流公益基金</t>
    <phoneticPr fontId="1" type="noConversion"/>
  </si>
  <si>
    <t>小水滴新生专项基金</t>
    <phoneticPr fontId="1" type="noConversion"/>
  </si>
  <si>
    <t>撤销专项基金，结转净资产至公益专项</t>
    <phoneticPr fontId="1" type="noConversion"/>
  </si>
  <si>
    <t>德达心康公益基金</t>
    <phoneticPr fontId="1" type="noConversion"/>
  </si>
  <si>
    <t>千方公益基金</t>
    <phoneticPr fontId="1" type="noConversion"/>
  </si>
  <si>
    <t>善行团专项基金</t>
    <phoneticPr fontId="1" type="noConversion"/>
  </si>
  <si>
    <t>特殊教育公益基金</t>
    <phoneticPr fontId="1" type="noConversion"/>
  </si>
  <si>
    <t>东南亚公益发展专项基金</t>
    <phoneticPr fontId="1" type="noConversion"/>
  </si>
  <si>
    <t>青羚公益基金</t>
    <phoneticPr fontId="1" type="noConversion"/>
  </si>
  <si>
    <t>晋中市金桥爱心公益基金</t>
    <phoneticPr fontId="1" type="noConversion"/>
  </si>
  <si>
    <t>爱乐者国际文化艺术发展基金</t>
    <phoneticPr fontId="1" type="noConversion"/>
  </si>
  <si>
    <t>一带一路.德国华商公益基金</t>
    <phoneticPr fontId="1" type="noConversion"/>
  </si>
  <si>
    <t>燕灵公益基金</t>
    <phoneticPr fontId="1" type="noConversion"/>
  </si>
  <si>
    <t>河南华侨教育公益基金</t>
    <phoneticPr fontId="1" type="noConversion"/>
  </si>
  <si>
    <t>笑玮爱心基金</t>
    <phoneticPr fontId="1" type="noConversion"/>
  </si>
  <si>
    <t>轻松筹原基金</t>
    <phoneticPr fontId="1" type="noConversion"/>
  </si>
  <si>
    <t>华侨华人应急救助基金</t>
    <phoneticPr fontId="1" type="noConversion"/>
  </si>
  <si>
    <t>金辉爱心基金</t>
    <phoneticPr fontId="1" type="noConversion"/>
  </si>
  <si>
    <t>朝阳区侨联公益基金</t>
    <phoneticPr fontId="1" type="noConversion"/>
  </si>
  <si>
    <t>百乘公益基金</t>
    <phoneticPr fontId="1" type="noConversion"/>
  </si>
  <si>
    <t>吕嘉全球华人艺术发展基金</t>
    <phoneticPr fontId="1" type="noConversion"/>
  </si>
  <si>
    <t>水立方公益基金</t>
    <phoneticPr fontId="1" type="noConversion"/>
  </si>
  <si>
    <t>陈嘉庚教育公益基金</t>
    <phoneticPr fontId="1" type="noConversion"/>
  </si>
  <si>
    <t>朱家莹青少年摄影公益基金</t>
    <phoneticPr fontId="1" type="noConversion"/>
  </si>
  <si>
    <t>姚志胜爱心基金</t>
    <phoneticPr fontId="1" type="noConversion"/>
  </si>
  <si>
    <t>中医药全球传播基金</t>
    <phoneticPr fontId="1" type="noConversion"/>
  </si>
  <si>
    <t>星炜爱心基金</t>
    <phoneticPr fontId="1" type="noConversion"/>
  </si>
  <si>
    <t>谈淑兰助学爱心基金</t>
    <phoneticPr fontId="1" type="noConversion"/>
  </si>
  <si>
    <t>职业人群关爱基金</t>
    <phoneticPr fontId="1" type="noConversion"/>
  </si>
  <si>
    <t>响沙湾公益基金</t>
    <phoneticPr fontId="1" type="noConversion"/>
  </si>
  <si>
    <t>世纪金源公益基金</t>
    <phoneticPr fontId="1" type="noConversion"/>
  </si>
  <si>
    <t>科学技术创新能力建设公益基金</t>
    <phoneticPr fontId="1" type="noConversion"/>
  </si>
  <si>
    <t>长期不动本基金，初始资金5000万</t>
    <phoneticPr fontId="1" type="noConversion"/>
  </si>
  <si>
    <t>新萌芽专项基金</t>
    <phoneticPr fontId="1" type="noConversion"/>
  </si>
  <si>
    <t>森诺爱心公益基金</t>
    <phoneticPr fontId="1" type="noConversion"/>
  </si>
  <si>
    <t>救灾救难专项</t>
    <phoneticPr fontId="1" type="noConversion"/>
  </si>
  <si>
    <t>善学弱视专项</t>
    <phoneticPr fontId="1" type="noConversion"/>
  </si>
  <si>
    <t>侨联事业发展专项</t>
    <phoneticPr fontId="1" type="noConversion"/>
  </si>
  <si>
    <t>基金会公益发展专项</t>
    <phoneticPr fontId="1" type="noConversion"/>
  </si>
  <si>
    <t>侨爱心进社区活动125683.30元</t>
    <phoneticPr fontId="1" type="noConversion"/>
  </si>
  <si>
    <t>抗击新型冠状病毒疫情</t>
    <phoneticPr fontId="1" type="noConversion"/>
  </si>
  <si>
    <t>世纪金源公益项目</t>
    <phoneticPr fontId="1" type="noConversion"/>
  </si>
  <si>
    <t>河南水灾项目</t>
    <phoneticPr fontId="1" type="noConversion"/>
  </si>
  <si>
    <t>非限定期初</t>
    <phoneticPr fontId="1" type="noConversion"/>
  </si>
  <si>
    <t>收入</t>
    <phoneticPr fontId="1" type="noConversion"/>
  </si>
  <si>
    <t>支出</t>
    <phoneticPr fontId="1" type="noConversion"/>
  </si>
  <si>
    <t>非限定期末</t>
    <phoneticPr fontId="1" type="noConversion"/>
  </si>
  <si>
    <t>年末结转</t>
    <phoneticPr fontId="1" type="noConversion"/>
  </si>
  <si>
    <t>总账余额表</t>
    <phoneticPr fontId="1" type="noConversion"/>
  </si>
  <si>
    <t>姚志胜基金限定转非限定</t>
    <phoneticPr fontId="1" type="noConversion"/>
  </si>
  <si>
    <t>河北侨联基金限定转非限定</t>
    <phoneticPr fontId="1" type="noConversion"/>
  </si>
  <si>
    <t>非限定转张文谓基金</t>
    <phoneticPr fontId="1" type="noConversion"/>
  </si>
  <si>
    <t>非限定转永芳科技基金</t>
    <phoneticPr fontId="1" type="noConversion"/>
  </si>
  <si>
    <t>非限定转孙中山基金</t>
    <phoneticPr fontId="1" type="noConversion"/>
  </si>
  <si>
    <t>非限定转陈金荣文教基金</t>
    <phoneticPr fontId="1" type="noConversion"/>
  </si>
  <si>
    <t>合计（限定增加，非限定减少）</t>
    <phoneticPr fontId="1" type="noConversion"/>
  </si>
  <si>
    <t>基金会公益发展专项</t>
    <phoneticPr fontId="1" type="noConversion"/>
  </si>
  <si>
    <t>资产提供者设置了时间限制或用途限制的资产情况表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</si>
</sst>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0_);[Red]\(#,##0.00\)"/>
    <numFmt numFmtId="177" formatCode="#,##0.00_ "/>
  </numFmts>
  <fonts count="3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0"/>
      <name val="Times New Roman"/>
      <family val="1"/>
    </font>
    <font>
      <u/>
      <sz val="11"/>
      <color theme="10"/>
      <name val="宋体"/>
      <family val="3"/>
      <charset val="134"/>
      <scheme val="minor"/>
    </font>
    <font>
      <u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5"/>
      <name val="Times New Roman"/>
      <family val="1"/>
    </font>
    <font>
      <u/>
      <sz val="11"/>
      <color theme="1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u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43" fontId="6" fillId="0" borderId="0" xfId="1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0" fillId="0" borderId="0" xfId="1" applyFont="1" applyFill="1">
      <alignment vertical="center"/>
    </xf>
    <xf numFmtId="43" fontId="10" fillId="0" borderId="0" xfId="1" applyFont="1" applyFill="1" applyAlignment="1">
      <alignment horizontal="center" vertical="center"/>
    </xf>
    <xf numFmtId="43" fontId="10" fillId="0" borderId="0" xfId="1" applyFont="1">
      <alignment vertical="center"/>
    </xf>
    <xf numFmtId="43" fontId="3" fillId="0" borderId="0" xfId="1" applyFont="1">
      <alignment vertical="center"/>
    </xf>
    <xf numFmtId="43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/>
    </xf>
    <xf numFmtId="49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/>
    </xf>
    <xf numFmtId="43" fontId="7" fillId="0" borderId="1" xfId="6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7" fillId="0" borderId="0" xfId="6" applyFont="1" applyFill="1" applyBorder="1" applyAlignment="1"/>
    <xf numFmtId="0" fontId="6" fillId="0" borderId="0" xfId="6" applyNumberFormat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 applyProtection="1">
      <alignment horizontal="right"/>
    </xf>
    <xf numFmtId="0" fontId="7" fillId="0" borderId="0" xfId="6" applyFont="1" applyFill="1" applyBorder="1" applyAlignment="1">
      <alignment horizontal="center"/>
    </xf>
    <xf numFmtId="43" fontId="10" fillId="0" borderId="0" xfId="1" applyFont="1" applyFill="1" applyAlignment="1"/>
    <xf numFmtId="0" fontId="10" fillId="0" borderId="0" xfId="0" applyFont="1" applyFill="1" applyAlignment="1"/>
    <xf numFmtId="43" fontId="7" fillId="0" borderId="1" xfId="10" applyFont="1" applyFill="1" applyBorder="1" applyAlignment="1">
      <alignment horizontal="right" vertical="center"/>
    </xf>
    <xf numFmtId="43" fontId="7" fillId="0" borderId="0" xfId="1" applyFont="1" applyFill="1" applyBorder="1" applyAlignment="1"/>
    <xf numFmtId="0" fontId="7" fillId="0" borderId="0" xfId="8" applyFont="1" applyFill="1">
      <alignment vertical="center"/>
    </xf>
    <xf numFmtId="0" fontId="18" fillId="0" borderId="0" xfId="8" applyFont="1" applyFill="1">
      <alignment vertical="center"/>
    </xf>
    <xf numFmtId="176" fontId="7" fillId="0" borderId="1" xfId="8" applyNumberFormat="1" applyFont="1" applyFill="1" applyBorder="1">
      <alignment vertical="center"/>
    </xf>
    <xf numFmtId="0" fontId="7" fillId="0" borderId="0" xfId="8" applyFont="1" applyFill="1" applyAlignment="1">
      <alignment horizontal="center" vertical="center"/>
    </xf>
    <xf numFmtId="177" fontId="7" fillId="0" borderId="1" xfId="8" applyNumberFormat="1" applyFont="1" applyFill="1" applyBorder="1">
      <alignment vertical="center"/>
    </xf>
    <xf numFmtId="0" fontId="7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/>
    </xf>
    <xf numFmtId="0" fontId="18" fillId="0" borderId="8" xfId="8" applyFont="1" applyFill="1" applyBorder="1" applyAlignment="1">
      <alignment horizontal="center" vertical="center"/>
    </xf>
    <xf numFmtId="0" fontId="18" fillId="0" borderId="9" xfId="8" applyFont="1" applyFill="1" applyBorder="1" applyAlignment="1">
      <alignment horizontal="center" vertical="center"/>
    </xf>
    <xf numFmtId="0" fontId="18" fillId="0" borderId="10" xfId="8" applyFont="1" applyFill="1" applyBorder="1" applyAlignment="1">
      <alignment horizontal="center" vertical="center"/>
    </xf>
    <xf numFmtId="0" fontId="7" fillId="0" borderId="11" xfId="8" applyFont="1" applyFill="1" applyBorder="1" applyAlignment="1">
      <alignment horizontal="center" vertical="center"/>
    </xf>
    <xf numFmtId="0" fontId="7" fillId="0" borderId="12" xfId="8" applyFont="1" applyFill="1" applyBorder="1" applyAlignment="1">
      <alignment horizontal="center" vertical="center"/>
    </xf>
    <xf numFmtId="0" fontId="7" fillId="0" borderId="13" xfId="8" applyFont="1" applyFill="1" applyBorder="1" applyAlignment="1">
      <alignment horizontal="center" vertical="center"/>
    </xf>
    <xf numFmtId="0" fontId="7" fillId="0" borderId="14" xfId="8" applyFont="1" applyFill="1" applyBorder="1" applyAlignment="1">
      <alignment horizontal="center" vertical="center"/>
    </xf>
    <xf numFmtId="43" fontId="7" fillId="0" borderId="14" xfId="10" applyFont="1" applyFill="1" applyBorder="1" applyAlignment="1">
      <alignment horizontal="right" vertical="center"/>
    </xf>
    <xf numFmtId="0" fontId="7" fillId="0" borderId="15" xfId="8" applyFont="1" applyFill="1" applyBorder="1" applyAlignment="1">
      <alignment horizontal="center" vertical="center"/>
    </xf>
    <xf numFmtId="176" fontId="7" fillId="0" borderId="16" xfId="8" applyNumberFormat="1" applyFont="1" applyFill="1" applyBorder="1">
      <alignment vertical="center"/>
    </xf>
    <xf numFmtId="0" fontId="7" fillId="0" borderId="17" xfId="8" applyFont="1" applyFill="1" applyBorder="1" applyAlignment="1">
      <alignment horizontal="center" vertical="center"/>
    </xf>
    <xf numFmtId="0" fontId="7" fillId="0" borderId="16" xfId="9" applyFont="1" applyFill="1" applyBorder="1" applyAlignment="1">
      <alignment horizontal="left" vertical="center"/>
    </xf>
    <xf numFmtId="0" fontId="8" fillId="0" borderId="1" xfId="8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/>
    <xf numFmtId="177" fontId="18" fillId="0" borderId="9" xfId="8" applyNumberFormat="1" applyFont="1" applyFill="1" applyBorder="1" applyAlignment="1">
      <alignment horizontal="center" vertical="center"/>
    </xf>
    <xf numFmtId="177" fontId="7" fillId="0" borderId="16" xfId="8" applyNumberFormat="1" applyFont="1" applyFill="1" applyBorder="1">
      <alignment vertical="center"/>
    </xf>
    <xf numFmtId="177" fontId="7" fillId="0" borderId="14" xfId="10" applyNumberFormat="1" applyFont="1" applyFill="1" applyBorder="1" applyAlignment="1">
      <alignment horizontal="right" vertical="center"/>
    </xf>
    <xf numFmtId="0" fontId="26" fillId="0" borderId="1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5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11" applyFill="1" applyBorder="1" applyAlignment="1">
      <alignment horizontal="left" vertical="center"/>
    </xf>
    <xf numFmtId="176" fontId="26" fillId="0" borderId="1" xfId="0" applyNumberFormat="1" applyFont="1" applyBorder="1">
      <alignment vertical="center"/>
    </xf>
    <xf numFmtId="176" fontId="26" fillId="0" borderId="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6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0" fontId="9" fillId="0" borderId="0" xfId="0" applyFont="1" applyAlignment="1">
      <alignment horizontal="left" vertical="center" wrapText="1"/>
    </xf>
    <xf numFmtId="177" fontId="26" fillId="0" borderId="1" xfId="0" applyNumberFormat="1" applyFont="1" applyBorder="1">
      <alignment vertical="center"/>
    </xf>
    <xf numFmtId="177" fontId="26" fillId="0" borderId="3" xfId="0" applyNumberFormat="1" applyFont="1" applyBorder="1">
      <alignment vertical="center"/>
    </xf>
    <xf numFmtId="0" fontId="23" fillId="0" borderId="5" xfId="11" applyFill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11" applyFont="1" applyFill="1" applyBorder="1" applyAlignment="1">
      <alignment horizontal="left" vertical="center"/>
    </xf>
    <xf numFmtId="176" fontId="29" fillId="4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0" fontId="31" fillId="4" borderId="0" xfId="0" applyFont="1" applyFill="1">
      <alignment vertical="center"/>
    </xf>
    <xf numFmtId="49" fontId="32" fillId="0" borderId="21" xfId="0" applyNumberFormat="1" applyFont="1" applyBorder="1" applyAlignment="1">
      <alignment vertical="center" wrapText="1"/>
    </xf>
    <xf numFmtId="176" fontId="26" fillId="5" borderId="1" xfId="0" applyNumberFormat="1" applyFont="1" applyFill="1" applyBorder="1">
      <alignment vertical="center"/>
    </xf>
    <xf numFmtId="0" fontId="28" fillId="0" borderId="0" xfId="0" applyFont="1">
      <alignment vertical="center"/>
    </xf>
    <xf numFmtId="176" fontId="2" fillId="5" borderId="1" xfId="0" applyNumberFormat="1" applyFont="1" applyFill="1" applyBorder="1">
      <alignment vertical="center"/>
    </xf>
    <xf numFmtId="49" fontId="26" fillId="0" borderId="2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11" applyFont="1" applyFill="1" applyBorder="1" applyAlignment="1">
      <alignment horizontal="left" vertical="center"/>
    </xf>
    <xf numFmtId="176" fontId="29" fillId="0" borderId="1" xfId="0" applyNumberFormat="1" applyFont="1" applyBorder="1">
      <alignment vertical="center"/>
    </xf>
    <xf numFmtId="0" fontId="31" fillId="0" borderId="0" xfId="0" applyFont="1">
      <alignment vertical="center"/>
    </xf>
    <xf numFmtId="0" fontId="23" fillId="0" borderId="1" xfId="11" applyFill="1" applyBorder="1" applyAlignment="1">
      <alignment horizontal="left" vertical="center" wrapText="1"/>
    </xf>
    <xf numFmtId="0" fontId="23" fillId="6" borderId="1" xfId="11" applyFill="1" applyBorder="1" applyAlignment="1">
      <alignment horizontal="left" vertical="center"/>
    </xf>
    <xf numFmtId="176" fontId="26" fillId="6" borderId="1" xfId="0" applyNumberFormat="1" applyFont="1" applyFill="1" applyBorder="1">
      <alignment vertical="center"/>
    </xf>
    <xf numFmtId="176" fontId="2" fillId="6" borderId="1" xfId="0" applyNumberFormat="1" applyFont="1" applyFill="1" applyBorder="1">
      <alignment vertical="center"/>
    </xf>
    <xf numFmtId="0" fontId="0" fillId="6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3" fillId="0" borderId="1" xfId="11" applyFont="1" applyFill="1" applyBorder="1" applyAlignment="1">
      <alignment horizontal="left" vertical="center"/>
    </xf>
    <xf numFmtId="176" fontId="34" fillId="7" borderId="1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left" vertical="center"/>
    </xf>
    <xf numFmtId="176" fontId="27" fillId="0" borderId="0" xfId="0" applyNumberFormat="1" applyFont="1" applyAlignment="1">
      <alignment horizontal="right" vertical="center"/>
    </xf>
    <xf numFmtId="176" fontId="35" fillId="0" borderId="0" xfId="0" applyNumberFormat="1" applyFont="1" applyAlignment="1">
      <alignment horizontal="right" vertical="center"/>
    </xf>
    <xf numFmtId="177" fontId="29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177" fontId="27" fillId="0" borderId="0" xfId="0" applyNumberFormat="1" applyFont="1" applyAlignment="1">
      <alignment horizontal="right" vertical="center"/>
    </xf>
    <xf numFmtId="177" fontId="35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2" fillId="0" borderId="0" xfId="0" applyNumberFormat="1" applyFont="1">
      <alignment vertical="center"/>
    </xf>
    <xf numFmtId="0" fontId="26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177" fontId="9" fillId="3" borderId="0" xfId="0" applyNumberFormat="1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7" fontId="35" fillId="3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176" fontId="28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6" fillId="8" borderId="0" xfId="0" applyFont="1" applyFill="1" applyAlignment="1">
      <alignment horizontal="left" vertical="center"/>
    </xf>
    <xf numFmtId="177" fontId="36" fillId="8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24" fillId="0" borderId="0" xfId="0" applyNumberFormat="1" applyFont="1" applyAlignment="1">
      <alignment horizontal="left" vertical="center"/>
    </xf>
    <xf numFmtId="0" fontId="8" fillId="0" borderId="1" xfId="9" applyFont="1" applyFill="1" applyBorder="1" applyAlignment="1">
      <alignment horizontal="left" vertical="center"/>
    </xf>
    <xf numFmtId="177" fontId="7" fillId="0" borderId="0" xfId="8" applyNumberFormat="1" applyFont="1" applyFill="1">
      <alignment vertical="center"/>
    </xf>
    <xf numFmtId="0" fontId="11" fillId="0" borderId="0" xfId="6" quotePrefix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2" fillId="0" borderId="0" xfId="8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27" fillId="0" borderId="16" xfId="0" applyNumberFormat="1" applyFont="1" applyBorder="1" applyAlignment="1">
      <alignment horizontal="center" vertical="center"/>
    </xf>
    <xf numFmtId="176" fontId="27" fillId="0" borderId="19" xfId="0" applyNumberFormat="1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/>
    </xf>
  </cellXfs>
  <cellStyles count="12">
    <cellStyle name="常规" xfId="0" builtinId="0"/>
    <cellStyle name="常规 2" xfId="8"/>
    <cellStyle name="常规 2 2" xfId="2"/>
    <cellStyle name="常规 2 3" xfId="3"/>
    <cellStyle name="常规 2 4" xfId="5"/>
    <cellStyle name="常规 2 5" xfId="7"/>
    <cellStyle name="常规 4" xfId="4"/>
    <cellStyle name="常规 5" xfId="6"/>
    <cellStyle name="超链接" xfId="11" builtinId="8"/>
    <cellStyle name="超链接 2" xfId="9"/>
    <cellStyle name="千位分隔" xfId="1" builtinId="3"/>
    <cellStyle name="千位分隔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selection activeCell="H20" sqref="H20"/>
    </sheetView>
  </sheetViews>
  <sheetFormatPr defaultColWidth="9" defaultRowHeight="13.5"/>
  <cols>
    <col min="1" max="1" width="4.5" style="5" customWidth="1"/>
    <col min="2" max="2" width="25.75" style="6" customWidth="1"/>
    <col min="3" max="3" width="8.5" style="11" customWidth="1"/>
    <col min="4" max="7" width="13.625" style="9" customWidth="1"/>
    <col min="8" max="8" width="8.875" style="11" customWidth="1"/>
    <col min="9" max="11" width="17.875" style="14" bestFit="1" customWidth="1"/>
    <col min="12" max="12" width="9" style="14"/>
    <col min="13" max="16384" width="9" style="4"/>
  </cols>
  <sheetData>
    <row r="1" spans="1:12" s="2" customFormat="1" ht="39.950000000000003" customHeight="1">
      <c r="A1" s="141" t="s">
        <v>23</v>
      </c>
      <c r="B1" s="142"/>
      <c r="C1" s="142"/>
      <c r="D1" s="142"/>
      <c r="E1" s="142"/>
      <c r="F1" s="142"/>
      <c r="G1" s="142"/>
      <c r="H1" s="142"/>
      <c r="I1" s="12"/>
      <c r="J1" s="12"/>
      <c r="K1" s="12"/>
      <c r="L1" s="12"/>
    </row>
    <row r="2" spans="1:12" s="42" customFormat="1" ht="20.100000000000001" customHeight="1">
      <c r="A2" s="35" t="s">
        <v>8</v>
      </c>
      <c r="B2" s="36"/>
      <c r="C2" s="37"/>
      <c r="D2" s="143" t="s">
        <v>133</v>
      </c>
      <c r="E2" s="143"/>
      <c r="F2" s="38"/>
      <c r="G2" s="39"/>
      <c r="H2" s="40" t="s">
        <v>24</v>
      </c>
      <c r="I2" s="41"/>
      <c r="J2" s="41"/>
      <c r="K2" s="41"/>
      <c r="L2" s="41"/>
    </row>
    <row r="3" spans="1:12" s="3" customFormat="1" ht="20.100000000000001" customHeight="1">
      <c r="A3" s="20" t="s">
        <v>9</v>
      </c>
      <c r="B3" s="21" t="s">
        <v>10</v>
      </c>
      <c r="C3" s="20" t="s">
        <v>11</v>
      </c>
      <c r="D3" s="22" t="s">
        <v>12</v>
      </c>
      <c r="E3" s="22" t="s">
        <v>13</v>
      </c>
      <c r="F3" s="22" t="s">
        <v>20</v>
      </c>
      <c r="G3" s="22" t="s">
        <v>21</v>
      </c>
      <c r="H3" s="23" t="s">
        <v>14</v>
      </c>
      <c r="I3" s="13"/>
      <c r="J3" s="13"/>
      <c r="K3" s="13"/>
      <c r="L3" s="13"/>
    </row>
    <row r="4" spans="1:12" ht="20.100000000000001" customHeight="1">
      <c r="A4" s="24" t="s">
        <v>15</v>
      </c>
      <c r="B4" s="24"/>
      <c r="C4" s="25"/>
      <c r="D4" s="19">
        <f>SUM(D5:D23)</f>
        <v>54534041.639999993</v>
      </c>
      <c r="E4" s="19">
        <f>SUM(E5:E23)</f>
        <v>101813146.07000001</v>
      </c>
      <c r="F4" s="19">
        <f>SUM(F5:F23)</f>
        <v>129686465.50999999</v>
      </c>
      <c r="G4" s="19">
        <f>SUM(D4+E4-F4)</f>
        <v>26660722.200000018</v>
      </c>
      <c r="H4" s="25"/>
      <c r="J4" s="14">
        <v>101813146.07000001</v>
      </c>
      <c r="K4" s="14">
        <v>129686465.50999999</v>
      </c>
    </row>
    <row r="5" spans="1:12" ht="20.100000000000001" customHeight="1">
      <c r="A5" s="26">
        <v>1</v>
      </c>
      <c r="B5" s="27" t="s">
        <v>0</v>
      </c>
      <c r="C5" s="28" t="s">
        <v>7</v>
      </c>
      <c r="D5" s="29">
        <v>1029327.77</v>
      </c>
      <c r="E5" s="29">
        <v>1439000</v>
      </c>
      <c r="F5" s="29">
        <v>1989000</v>
      </c>
      <c r="G5" s="29">
        <f t="shared" ref="G5:G68" si="0">SUM(D5+E5-F5)</f>
        <v>479327.77</v>
      </c>
      <c r="H5" s="28" t="s">
        <v>22</v>
      </c>
      <c r="J5" s="14">
        <v>102414425.28</v>
      </c>
      <c r="K5" s="14">
        <v>130287744.72</v>
      </c>
    </row>
    <row r="6" spans="1:12" ht="20.100000000000001" customHeight="1">
      <c r="A6" s="26">
        <v>2</v>
      </c>
      <c r="B6" s="27" t="s">
        <v>25</v>
      </c>
      <c r="C6" s="28" t="s">
        <v>7</v>
      </c>
      <c r="D6" s="29">
        <v>903920</v>
      </c>
      <c r="E6" s="29">
        <v>50000</v>
      </c>
      <c r="F6" s="29">
        <v>218400</v>
      </c>
      <c r="G6" s="29">
        <f t="shared" si="0"/>
        <v>735520</v>
      </c>
      <c r="H6" s="28" t="s">
        <v>22</v>
      </c>
      <c r="J6" s="14">
        <f>SUM(J4-J5)</f>
        <v>-601279.20999999344</v>
      </c>
      <c r="K6" s="14">
        <f>SUM(K4-K5)</f>
        <v>-601279.21000000834</v>
      </c>
    </row>
    <row r="7" spans="1:12" ht="20.100000000000001" customHeight="1">
      <c r="A7" s="26">
        <v>3</v>
      </c>
      <c r="B7" s="27" t="s">
        <v>26</v>
      </c>
      <c r="C7" s="28" t="s">
        <v>7</v>
      </c>
      <c r="D7" s="29">
        <v>0</v>
      </c>
      <c r="E7" s="29">
        <v>0</v>
      </c>
      <c r="F7" s="29">
        <v>0</v>
      </c>
      <c r="G7" s="29">
        <f t="shared" si="0"/>
        <v>0</v>
      </c>
      <c r="H7" s="28" t="s">
        <v>22</v>
      </c>
    </row>
    <row r="8" spans="1:12" ht="20.100000000000001" customHeight="1">
      <c r="A8" s="26">
        <v>4</v>
      </c>
      <c r="B8" s="27" t="s">
        <v>27</v>
      </c>
      <c r="C8" s="28" t="s">
        <v>7</v>
      </c>
      <c r="D8" s="29">
        <v>768563.16</v>
      </c>
      <c r="E8" s="29">
        <v>0</v>
      </c>
      <c r="F8" s="29">
        <v>0</v>
      </c>
      <c r="G8" s="29">
        <f t="shared" si="0"/>
        <v>768563.16</v>
      </c>
      <c r="H8" s="28" t="s">
        <v>22</v>
      </c>
    </row>
    <row r="9" spans="1:12" ht="20.100000000000001" customHeight="1">
      <c r="A9" s="26">
        <v>5</v>
      </c>
      <c r="B9" s="27" t="s">
        <v>28</v>
      </c>
      <c r="C9" s="28" t="s">
        <v>7</v>
      </c>
      <c r="D9" s="29">
        <v>1767921.11</v>
      </c>
      <c r="E9" s="29">
        <v>52628.07</v>
      </c>
      <c r="F9" s="29">
        <v>990000</v>
      </c>
      <c r="G9" s="29">
        <f t="shared" si="0"/>
        <v>830549.18000000017</v>
      </c>
      <c r="H9" s="28" t="s">
        <v>22</v>
      </c>
    </row>
    <row r="10" spans="1:12" ht="20.100000000000001" customHeight="1">
      <c r="A10" s="26">
        <v>6</v>
      </c>
      <c r="B10" s="27" t="s">
        <v>29</v>
      </c>
      <c r="C10" s="28" t="s">
        <v>7</v>
      </c>
      <c r="D10" s="29">
        <v>0</v>
      </c>
      <c r="E10" s="29">
        <v>36000</v>
      </c>
      <c r="F10" s="29">
        <v>36000</v>
      </c>
      <c r="G10" s="29">
        <f t="shared" si="0"/>
        <v>0</v>
      </c>
      <c r="H10" s="28" t="s">
        <v>22</v>
      </c>
    </row>
    <row r="11" spans="1:12" ht="20.100000000000001" customHeight="1">
      <c r="A11" s="26">
        <v>7</v>
      </c>
      <c r="B11" s="27" t="s">
        <v>30</v>
      </c>
      <c r="C11" s="28" t="s">
        <v>7</v>
      </c>
      <c r="D11" s="29">
        <v>10526684.41</v>
      </c>
      <c r="E11" s="29">
        <v>5873764.1399999997</v>
      </c>
      <c r="F11" s="29">
        <v>10011771.93</v>
      </c>
      <c r="G11" s="29">
        <f t="shared" si="0"/>
        <v>6388676.620000001</v>
      </c>
      <c r="H11" s="28" t="s">
        <v>22</v>
      </c>
    </row>
    <row r="12" spans="1:12" ht="20.100000000000001" customHeight="1">
      <c r="A12" s="26">
        <v>8</v>
      </c>
      <c r="B12" s="27" t="s">
        <v>31</v>
      </c>
      <c r="C12" s="28" t="s">
        <v>7</v>
      </c>
      <c r="D12" s="29">
        <f>66810778.14-35520000</f>
        <v>31290778.140000001</v>
      </c>
      <c r="E12" s="29">
        <v>0</v>
      </c>
      <c r="F12" s="29">
        <f>66382000-35520000</f>
        <v>30862000</v>
      </c>
      <c r="G12" s="29">
        <f t="shared" si="0"/>
        <v>428778.1400000006</v>
      </c>
      <c r="H12" s="28" t="s">
        <v>22</v>
      </c>
    </row>
    <row r="13" spans="1:12" ht="20.100000000000001" customHeight="1">
      <c r="A13" s="26">
        <v>9</v>
      </c>
      <c r="B13" s="27" t="s">
        <v>32</v>
      </c>
      <c r="C13" s="28" t="s">
        <v>7</v>
      </c>
      <c r="D13" s="29">
        <v>13404.74</v>
      </c>
      <c r="E13" s="29">
        <v>0</v>
      </c>
      <c r="F13" s="29">
        <v>0</v>
      </c>
      <c r="G13" s="29">
        <f t="shared" si="0"/>
        <v>13404.74</v>
      </c>
      <c r="H13" s="28" t="s">
        <v>22</v>
      </c>
    </row>
    <row r="14" spans="1:12" ht="20.100000000000001" customHeight="1">
      <c r="A14" s="26">
        <v>10</v>
      </c>
      <c r="B14" s="27" t="s">
        <v>33</v>
      </c>
      <c r="C14" s="28" t="s">
        <v>7</v>
      </c>
      <c r="D14" s="29">
        <v>108.41</v>
      </c>
      <c r="E14" s="29">
        <v>0</v>
      </c>
      <c r="F14" s="29">
        <v>108.41</v>
      </c>
      <c r="G14" s="29">
        <f t="shared" si="0"/>
        <v>0</v>
      </c>
      <c r="H14" s="28" t="s">
        <v>22</v>
      </c>
    </row>
    <row r="15" spans="1:12" ht="20.100000000000001" customHeight="1">
      <c r="A15" s="26">
        <v>11</v>
      </c>
      <c r="B15" s="27" t="s">
        <v>34</v>
      </c>
      <c r="C15" s="28" t="s">
        <v>7</v>
      </c>
      <c r="D15" s="29">
        <v>89601.15</v>
      </c>
      <c r="E15" s="29">
        <v>39398.71</v>
      </c>
      <c r="F15" s="29">
        <v>126000</v>
      </c>
      <c r="G15" s="29">
        <f t="shared" si="0"/>
        <v>2999.859999999986</v>
      </c>
      <c r="H15" s="28" t="s">
        <v>22</v>
      </c>
    </row>
    <row r="16" spans="1:12" ht="20.100000000000001" customHeight="1">
      <c r="A16" s="26">
        <v>12</v>
      </c>
      <c r="B16" s="27" t="s">
        <v>35</v>
      </c>
      <c r="C16" s="28" t="s">
        <v>7</v>
      </c>
      <c r="D16" s="29">
        <v>18067</v>
      </c>
      <c r="E16" s="29">
        <v>0</v>
      </c>
      <c r="F16" s="29">
        <v>18067</v>
      </c>
      <c r="G16" s="29">
        <f t="shared" si="0"/>
        <v>0</v>
      </c>
      <c r="H16" s="28" t="s">
        <v>22</v>
      </c>
    </row>
    <row r="17" spans="1:12" ht="20.100000000000001" customHeight="1">
      <c r="A17" s="26">
        <v>13</v>
      </c>
      <c r="B17" s="27" t="s">
        <v>36</v>
      </c>
      <c r="C17" s="28" t="s">
        <v>7</v>
      </c>
      <c r="D17" s="29">
        <v>165</v>
      </c>
      <c r="E17" s="29">
        <v>0</v>
      </c>
      <c r="F17" s="29">
        <v>165</v>
      </c>
      <c r="G17" s="29">
        <f t="shared" si="0"/>
        <v>0</v>
      </c>
      <c r="H17" s="28" t="s">
        <v>22</v>
      </c>
    </row>
    <row r="18" spans="1:12" ht="20.100000000000001" customHeight="1">
      <c r="A18" s="26">
        <v>14</v>
      </c>
      <c r="B18" s="27" t="s">
        <v>37</v>
      </c>
      <c r="C18" s="28" t="s">
        <v>7</v>
      </c>
      <c r="D18" s="29">
        <v>320108.07</v>
      </c>
      <c r="E18" s="29">
        <v>0</v>
      </c>
      <c r="F18" s="29">
        <v>320108.07</v>
      </c>
      <c r="G18" s="29">
        <f t="shared" si="0"/>
        <v>0</v>
      </c>
      <c r="H18" s="28" t="s">
        <v>22</v>
      </c>
    </row>
    <row r="19" spans="1:12" ht="20.100000000000001" customHeight="1">
      <c r="A19" s="26">
        <v>15</v>
      </c>
      <c r="B19" s="27" t="s">
        <v>38</v>
      </c>
      <c r="C19" s="28" t="s">
        <v>7</v>
      </c>
      <c r="D19" s="29">
        <v>380</v>
      </c>
      <c r="E19" s="29">
        <v>141898</v>
      </c>
      <c r="F19" s="29">
        <v>140165</v>
      </c>
      <c r="G19" s="29">
        <f t="shared" si="0"/>
        <v>2113</v>
      </c>
      <c r="H19" s="28" t="s">
        <v>22</v>
      </c>
    </row>
    <row r="20" spans="1:12" ht="20.100000000000001" customHeight="1">
      <c r="A20" s="26">
        <v>16</v>
      </c>
      <c r="B20" s="27" t="s">
        <v>39</v>
      </c>
      <c r="C20" s="28" t="s">
        <v>7</v>
      </c>
      <c r="D20" s="29">
        <v>17483.689999999999</v>
      </c>
      <c r="E20" s="29">
        <v>0</v>
      </c>
      <c r="F20" s="29">
        <v>17483.689999999999</v>
      </c>
      <c r="G20" s="29">
        <f t="shared" si="0"/>
        <v>0</v>
      </c>
      <c r="H20" s="28" t="s">
        <v>22</v>
      </c>
    </row>
    <row r="21" spans="1:12" ht="20.100000000000001" customHeight="1">
      <c r="A21" s="26">
        <v>17</v>
      </c>
      <c r="B21" s="27" t="s">
        <v>40</v>
      </c>
      <c r="C21" s="28" t="s">
        <v>7</v>
      </c>
      <c r="D21" s="29">
        <v>767661.47</v>
      </c>
      <c r="E21" s="29">
        <v>4805360</v>
      </c>
      <c r="F21" s="29">
        <v>5505360</v>
      </c>
      <c r="G21" s="29">
        <f t="shared" si="0"/>
        <v>67661.469999999739</v>
      </c>
      <c r="H21" s="28" t="s">
        <v>22</v>
      </c>
    </row>
    <row r="22" spans="1:12" ht="20.100000000000001" customHeight="1">
      <c r="A22" s="26">
        <v>18</v>
      </c>
      <c r="B22" s="27" t="s">
        <v>41</v>
      </c>
      <c r="C22" s="28" t="s">
        <v>7</v>
      </c>
      <c r="D22" s="29">
        <v>1695.62</v>
      </c>
      <c r="E22" s="29">
        <v>0</v>
      </c>
      <c r="F22" s="29">
        <v>1695.62</v>
      </c>
      <c r="G22" s="29">
        <f t="shared" si="0"/>
        <v>0</v>
      </c>
      <c r="H22" s="28" t="s">
        <v>22</v>
      </c>
    </row>
    <row r="23" spans="1:12" ht="20.100000000000001" customHeight="1">
      <c r="A23" s="26">
        <v>19</v>
      </c>
      <c r="B23" s="27" t="s">
        <v>42</v>
      </c>
      <c r="C23" s="28" t="s">
        <v>7</v>
      </c>
      <c r="D23" s="29">
        <v>7018171.9000000004</v>
      </c>
      <c r="E23" s="29">
        <f>89976376.36-601279.21</f>
        <v>89375097.150000006</v>
      </c>
      <c r="F23" s="29">
        <f>80051420-601279.21</f>
        <v>79450140.790000007</v>
      </c>
      <c r="G23" s="29">
        <f t="shared" si="0"/>
        <v>16943128.260000005</v>
      </c>
      <c r="H23" s="28" t="s">
        <v>22</v>
      </c>
    </row>
    <row r="24" spans="1:12" ht="20.100000000000001" customHeight="1">
      <c r="A24" s="24" t="s">
        <v>16</v>
      </c>
      <c r="B24" s="24"/>
      <c r="C24" s="25"/>
      <c r="D24" s="19">
        <f>SUM(D25:D42)</f>
        <v>23348699.109999999</v>
      </c>
      <c r="E24" s="19">
        <f>SUM(E25:E42)</f>
        <v>6694851.5199999996</v>
      </c>
      <c r="F24" s="19">
        <f>SUM(F25:F42)</f>
        <v>6869175.4399999995</v>
      </c>
      <c r="G24" s="19">
        <f t="shared" si="0"/>
        <v>23174375.189999998</v>
      </c>
      <c r="H24" s="25"/>
    </row>
    <row r="25" spans="1:12" ht="20.100000000000001" customHeight="1">
      <c r="A25" s="26">
        <v>20</v>
      </c>
      <c r="B25" s="27" t="s">
        <v>1</v>
      </c>
      <c r="C25" s="28" t="s">
        <v>7</v>
      </c>
      <c r="D25" s="29">
        <v>14374312.140000001</v>
      </c>
      <c r="E25" s="29">
        <v>0</v>
      </c>
      <c r="F25" s="29">
        <v>1050000</v>
      </c>
      <c r="G25" s="29">
        <f t="shared" si="0"/>
        <v>13324312.140000001</v>
      </c>
      <c r="H25" s="28" t="s">
        <v>22</v>
      </c>
    </row>
    <row r="26" spans="1:12" ht="20.100000000000001" customHeight="1">
      <c r="A26" s="26">
        <v>21</v>
      </c>
      <c r="B26" s="27" t="s">
        <v>2</v>
      </c>
      <c r="C26" s="28" t="s">
        <v>7</v>
      </c>
      <c r="D26" s="29">
        <v>36583.65</v>
      </c>
      <c r="E26" s="29">
        <v>0</v>
      </c>
      <c r="F26" s="29">
        <v>0</v>
      </c>
      <c r="G26" s="29">
        <f t="shared" si="0"/>
        <v>36583.65</v>
      </c>
      <c r="H26" s="28" t="s">
        <v>22</v>
      </c>
    </row>
    <row r="27" spans="1:12" ht="20.100000000000001" customHeight="1">
      <c r="A27" s="26">
        <v>22</v>
      </c>
      <c r="B27" s="27" t="s">
        <v>43</v>
      </c>
      <c r="C27" s="28" t="s">
        <v>7</v>
      </c>
      <c r="D27" s="29">
        <v>0</v>
      </c>
      <c r="E27" s="29">
        <v>0</v>
      </c>
      <c r="F27" s="29">
        <v>0</v>
      </c>
      <c r="G27" s="29">
        <f t="shared" si="0"/>
        <v>0</v>
      </c>
      <c r="H27" s="28" t="s">
        <v>22</v>
      </c>
    </row>
    <row r="28" spans="1:12" ht="20.100000000000001" customHeight="1">
      <c r="A28" s="26">
        <v>23</v>
      </c>
      <c r="B28" s="27" t="s">
        <v>4</v>
      </c>
      <c r="C28" s="28" t="s">
        <v>7</v>
      </c>
      <c r="D28" s="29">
        <v>99645.85</v>
      </c>
      <c r="E28" s="29">
        <v>0</v>
      </c>
      <c r="F28" s="29">
        <v>0</v>
      </c>
      <c r="G28" s="29">
        <f t="shared" si="0"/>
        <v>99645.85</v>
      </c>
      <c r="H28" s="28" t="s">
        <v>22</v>
      </c>
    </row>
    <row r="29" spans="1:12" ht="20.100000000000001" customHeight="1">
      <c r="A29" s="26">
        <v>24</v>
      </c>
      <c r="B29" s="27" t="s">
        <v>3</v>
      </c>
      <c r="C29" s="28" t="s">
        <v>7</v>
      </c>
      <c r="D29" s="29">
        <v>1490000</v>
      </c>
      <c r="E29" s="29">
        <v>0</v>
      </c>
      <c r="F29" s="29">
        <v>0</v>
      </c>
      <c r="G29" s="29">
        <f t="shared" si="0"/>
        <v>1490000</v>
      </c>
      <c r="H29" s="28" t="s">
        <v>22</v>
      </c>
    </row>
    <row r="30" spans="1:12" ht="20.100000000000001" customHeight="1">
      <c r="A30" s="26">
        <v>25</v>
      </c>
      <c r="B30" s="27" t="s">
        <v>44</v>
      </c>
      <c r="C30" s="28" t="s">
        <v>7</v>
      </c>
      <c r="D30" s="29">
        <v>133580.44</v>
      </c>
      <c r="E30" s="29">
        <v>0</v>
      </c>
      <c r="F30" s="29">
        <v>133580.44</v>
      </c>
      <c r="G30" s="29">
        <f t="shared" si="0"/>
        <v>0</v>
      </c>
      <c r="H30" s="28" t="s">
        <v>22</v>
      </c>
    </row>
    <row r="31" spans="1:12" ht="20.100000000000001" customHeight="1">
      <c r="A31" s="26">
        <v>26</v>
      </c>
      <c r="B31" s="27" t="s">
        <v>45</v>
      </c>
      <c r="C31" s="28" t="s">
        <v>7</v>
      </c>
      <c r="D31" s="29">
        <v>50732.98</v>
      </c>
      <c r="E31" s="29">
        <v>0</v>
      </c>
      <c r="F31" s="29">
        <v>0</v>
      </c>
      <c r="G31" s="29">
        <f t="shared" si="0"/>
        <v>50732.98</v>
      </c>
      <c r="H31" s="28" t="s">
        <v>22</v>
      </c>
    </row>
    <row r="32" spans="1:12" s="17" customFormat="1" ht="20.100000000000001" customHeight="1">
      <c r="A32" s="26">
        <v>27</v>
      </c>
      <c r="B32" s="27" t="s">
        <v>46</v>
      </c>
      <c r="C32" s="28" t="s">
        <v>7</v>
      </c>
      <c r="D32" s="29">
        <v>1000000</v>
      </c>
      <c r="E32" s="29">
        <v>970000</v>
      </c>
      <c r="F32" s="29">
        <v>970000</v>
      </c>
      <c r="G32" s="29">
        <f t="shared" si="0"/>
        <v>1000000</v>
      </c>
      <c r="H32" s="28" t="s">
        <v>22</v>
      </c>
      <c r="I32" s="16"/>
      <c r="J32" s="16"/>
      <c r="K32" s="16"/>
      <c r="L32" s="16"/>
    </row>
    <row r="33" spans="1:12" ht="20.100000000000001" customHeight="1">
      <c r="A33" s="26">
        <v>28</v>
      </c>
      <c r="B33" s="27" t="s">
        <v>47</v>
      </c>
      <c r="C33" s="28" t="s">
        <v>7</v>
      </c>
      <c r="D33" s="29">
        <v>0</v>
      </c>
      <c r="E33" s="29">
        <v>1154582</v>
      </c>
      <c r="F33" s="29">
        <v>235642</v>
      </c>
      <c r="G33" s="29">
        <f t="shared" si="0"/>
        <v>918940</v>
      </c>
      <c r="H33" s="28" t="s">
        <v>22</v>
      </c>
    </row>
    <row r="34" spans="1:12" ht="20.100000000000001" customHeight="1">
      <c r="A34" s="26">
        <v>29</v>
      </c>
      <c r="B34" s="27" t="s">
        <v>48</v>
      </c>
      <c r="C34" s="28" t="s">
        <v>7</v>
      </c>
      <c r="D34" s="29">
        <v>3000000.38</v>
      </c>
      <c r="E34" s="29">
        <v>120269.52</v>
      </c>
      <c r="F34" s="29">
        <v>120000</v>
      </c>
      <c r="G34" s="29">
        <f t="shared" si="0"/>
        <v>3000269.9</v>
      </c>
      <c r="H34" s="28" t="s">
        <v>22</v>
      </c>
    </row>
    <row r="35" spans="1:12" ht="20.100000000000001" customHeight="1">
      <c r="A35" s="26">
        <v>30</v>
      </c>
      <c r="B35" s="27" t="s">
        <v>49</v>
      </c>
      <c r="C35" s="28" t="s">
        <v>7</v>
      </c>
      <c r="D35" s="29">
        <v>150000</v>
      </c>
      <c r="E35" s="29">
        <v>0</v>
      </c>
      <c r="F35" s="29">
        <v>0</v>
      </c>
      <c r="G35" s="29">
        <f t="shared" si="0"/>
        <v>150000</v>
      </c>
      <c r="H35" s="28" t="s">
        <v>22</v>
      </c>
    </row>
    <row r="36" spans="1:12" ht="20.100000000000001" customHeight="1">
      <c r="A36" s="26">
        <v>31</v>
      </c>
      <c r="B36" s="27" t="s">
        <v>50</v>
      </c>
      <c r="C36" s="28" t="s">
        <v>7</v>
      </c>
      <c r="D36" s="29">
        <v>1056988.67</v>
      </c>
      <c r="E36" s="29">
        <v>0</v>
      </c>
      <c r="F36" s="29">
        <v>0</v>
      </c>
      <c r="G36" s="29">
        <f t="shared" si="0"/>
        <v>1056988.67</v>
      </c>
      <c r="H36" s="28" t="s">
        <v>22</v>
      </c>
    </row>
    <row r="37" spans="1:12" ht="20.100000000000001" customHeight="1">
      <c r="A37" s="26">
        <v>32</v>
      </c>
      <c r="B37" s="27" t="s">
        <v>51</v>
      </c>
      <c r="C37" s="28" t="s">
        <v>7</v>
      </c>
      <c r="D37" s="29">
        <v>117954</v>
      </c>
      <c r="E37" s="29">
        <v>0</v>
      </c>
      <c r="F37" s="29">
        <v>117954</v>
      </c>
      <c r="G37" s="29">
        <f t="shared" si="0"/>
        <v>0</v>
      </c>
      <c r="H37" s="28" t="s">
        <v>22</v>
      </c>
    </row>
    <row r="38" spans="1:12" ht="20.100000000000001" customHeight="1">
      <c r="A38" s="26">
        <v>33</v>
      </c>
      <c r="B38" s="27" t="s">
        <v>52</v>
      </c>
      <c r="C38" s="28" t="s">
        <v>7</v>
      </c>
      <c r="D38" s="29">
        <v>506652</v>
      </c>
      <c r="E38" s="29">
        <v>1000000</v>
      </c>
      <c r="F38" s="29">
        <v>1200000</v>
      </c>
      <c r="G38" s="29">
        <f t="shared" si="0"/>
        <v>306652</v>
      </c>
      <c r="H38" s="28" t="s">
        <v>22</v>
      </c>
    </row>
    <row r="39" spans="1:12" ht="20.100000000000001" customHeight="1">
      <c r="A39" s="26">
        <v>34</v>
      </c>
      <c r="B39" s="27" t="s">
        <v>53</v>
      </c>
      <c r="C39" s="28" t="s">
        <v>7</v>
      </c>
      <c r="D39" s="29">
        <v>308000</v>
      </c>
      <c r="E39" s="29">
        <v>0</v>
      </c>
      <c r="F39" s="29">
        <v>153999</v>
      </c>
      <c r="G39" s="29">
        <f t="shared" si="0"/>
        <v>154001</v>
      </c>
      <c r="H39" s="28" t="s">
        <v>22</v>
      </c>
    </row>
    <row r="40" spans="1:12" ht="20.100000000000001" customHeight="1">
      <c r="A40" s="26">
        <v>35</v>
      </c>
      <c r="B40" s="27" t="s">
        <v>54</v>
      </c>
      <c r="C40" s="28" t="s">
        <v>7</v>
      </c>
      <c r="D40" s="29">
        <v>1024249</v>
      </c>
      <c r="E40" s="29">
        <v>0</v>
      </c>
      <c r="F40" s="29">
        <v>0</v>
      </c>
      <c r="G40" s="29">
        <f t="shared" si="0"/>
        <v>1024249</v>
      </c>
      <c r="H40" s="28" t="s">
        <v>22</v>
      </c>
    </row>
    <row r="41" spans="1:12" ht="20.100000000000001" customHeight="1">
      <c r="A41" s="26">
        <v>36</v>
      </c>
      <c r="B41" s="27" t="s">
        <v>55</v>
      </c>
      <c r="C41" s="28" t="s">
        <v>7</v>
      </c>
      <c r="D41" s="29">
        <v>0</v>
      </c>
      <c r="E41" s="29">
        <v>1950000</v>
      </c>
      <c r="F41" s="29">
        <v>1900000</v>
      </c>
      <c r="G41" s="29">
        <f t="shared" si="0"/>
        <v>50000</v>
      </c>
      <c r="H41" s="28" t="s">
        <v>22</v>
      </c>
    </row>
    <row r="42" spans="1:12" ht="20.100000000000001" customHeight="1">
      <c r="A42" s="26">
        <v>37</v>
      </c>
      <c r="B42" s="34" t="s">
        <v>56</v>
      </c>
      <c r="C42" s="28" t="s">
        <v>7</v>
      </c>
      <c r="D42" s="29">
        <v>0</v>
      </c>
      <c r="E42" s="29">
        <v>1500000</v>
      </c>
      <c r="F42" s="29">
        <v>988000</v>
      </c>
      <c r="G42" s="29">
        <f t="shared" si="0"/>
        <v>512000</v>
      </c>
      <c r="H42" s="28" t="s">
        <v>22</v>
      </c>
    </row>
    <row r="43" spans="1:12" ht="20.100000000000001" customHeight="1">
      <c r="A43" s="24" t="s">
        <v>17</v>
      </c>
      <c r="B43" s="24"/>
      <c r="C43" s="25"/>
      <c r="D43" s="19">
        <f>SUM(D44:D113)</f>
        <v>61619645.109999985</v>
      </c>
      <c r="E43" s="19">
        <f>SUM(E44:E113)</f>
        <v>191562759.95000002</v>
      </c>
      <c r="F43" s="19">
        <f>SUM(F44:F113)</f>
        <v>111739458.49000001</v>
      </c>
      <c r="G43" s="19">
        <f t="shared" si="0"/>
        <v>141442946.56999999</v>
      </c>
      <c r="H43" s="25"/>
    </row>
    <row r="44" spans="1:12" ht="20.100000000000001" customHeight="1">
      <c r="A44" s="26">
        <v>38</v>
      </c>
      <c r="B44" s="27" t="s">
        <v>57</v>
      </c>
      <c r="C44" s="28" t="s">
        <v>7</v>
      </c>
      <c r="D44" s="29">
        <v>1275386.72</v>
      </c>
      <c r="E44" s="29">
        <v>27000</v>
      </c>
      <c r="F44" s="29">
        <v>0</v>
      </c>
      <c r="G44" s="29">
        <f t="shared" si="0"/>
        <v>1302386.72</v>
      </c>
      <c r="H44" s="28" t="s">
        <v>22</v>
      </c>
    </row>
    <row r="45" spans="1:12" ht="20.100000000000001" customHeight="1">
      <c r="A45" s="26">
        <v>39</v>
      </c>
      <c r="B45" s="27" t="s">
        <v>58</v>
      </c>
      <c r="C45" s="28" t="s">
        <v>7</v>
      </c>
      <c r="D45" s="29">
        <v>2456646.08</v>
      </c>
      <c r="E45" s="29">
        <v>54000</v>
      </c>
      <c r="F45" s="29">
        <v>0</v>
      </c>
      <c r="G45" s="29">
        <f t="shared" si="0"/>
        <v>2510646.08</v>
      </c>
      <c r="H45" s="28" t="s">
        <v>22</v>
      </c>
    </row>
    <row r="46" spans="1:12" ht="20.100000000000001" customHeight="1">
      <c r="A46" s="26">
        <v>40</v>
      </c>
      <c r="B46" s="27" t="s">
        <v>59</v>
      </c>
      <c r="C46" s="28" t="s">
        <v>7</v>
      </c>
      <c r="D46" s="29">
        <v>2647500</v>
      </c>
      <c r="E46" s="29">
        <v>59400</v>
      </c>
      <c r="F46" s="29">
        <v>0</v>
      </c>
      <c r="G46" s="29">
        <f t="shared" si="0"/>
        <v>2706900</v>
      </c>
      <c r="H46" s="28" t="s">
        <v>22</v>
      </c>
    </row>
    <row r="47" spans="1:12" ht="20.100000000000001" customHeight="1">
      <c r="A47" s="26">
        <v>41</v>
      </c>
      <c r="B47" s="27" t="s">
        <v>60</v>
      </c>
      <c r="C47" s="28" t="s">
        <v>7</v>
      </c>
      <c r="D47" s="29">
        <v>5140088.3600000003</v>
      </c>
      <c r="E47" s="29">
        <v>135000</v>
      </c>
      <c r="F47" s="29">
        <v>0</v>
      </c>
      <c r="G47" s="29">
        <f t="shared" si="0"/>
        <v>5275088.3600000003</v>
      </c>
      <c r="H47" s="28" t="s">
        <v>22</v>
      </c>
    </row>
    <row r="48" spans="1:12" s="1" customFormat="1" ht="20.100000000000001" customHeight="1">
      <c r="A48" s="26">
        <v>42</v>
      </c>
      <c r="B48" s="27" t="s">
        <v>61</v>
      </c>
      <c r="C48" s="28" t="s">
        <v>7</v>
      </c>
      <c r="D48" s="29">
        <v>825000</v>
      </c>
      <c r="E48" s="29">
        <v>0</v>
      </c>
      <c r="F48" s="29">
        <v>250000</v>
      </c>
      <c r="G48" s="29">
        <f t="shared" si="0"/>
        <v>575000</v>
      </c>
      <c r="H48" s="28" t="s">
        <v>22</v>
      </c>
      <c r="I48" s="15"/>
      <c r="J48" s="15"/>
      <c r="K48" s="15"/>
      <c r="L48" s="15"/>
    </row>
    <row r="49" spans="1:12" ht="20.100000000000001" customHeight="1">
      <c r="A49" s="26">
        <v>43</v>
      </c>
      <c r="B49" s="27" t="s">
        <v>62</v>
      </c>
      <c r="C49" s="28" t="s">
        <v>7</v>
      </c>
      <c r="D49" s="29">
        <v>3518346</v>
      </c>
      <c r="E49" s="29">
        <v>779246.66</v>
      </c>
      <c r="F49" s="29">
        <v>4125000</v>
      </c>
      <c r="G49" s="29">
        <f t="shared" si="0"/>
        <v>172592.66000000015</v>
      </c>
      <c r="H49" s="28" t="s">
        <v>22</v>
      </c>
    </row>
    <row r="50" spans="1:12" s="1" customFormat="1" ht="20.100000000000001" customHeight="1">
      <c r="A50" s="26">
        <v>44</v>
      </c>
      <c r="B50" s="27" t="s">
        <v>63</v>
      </c>
      <c r="C50" s="28" t="s">
        <v>7</v>
      </c>
      <c r="D50" s="29">
        <v>447344.54</v>
      </c>
      <c r="E50" s="29">
        <v>12400381.07</v>
      </c>
      <c r="F50" s="29">
        <v>12438068.73</v>
      </c>
      <c r="G50" s="29">
        <f t="shared" si="0"/>
        <v>409656.87999999896</v>
      </c>
      <c r="H50" s="28" t="s">
        <v>22</v>
      </c>
      <c r="I50" s="15"/>
      <c r="J50" s="15"/>
      <c r="K50" s="15"/>
      <c r="L50" s="15"/>
    </row>
    <row r="51" spans="1:12" ht="20.100000000000001" customHeight="1">
      <c r="A51" s="26">
        <v>45</v>
      </c>
      <c r="B51" s="27" t="s">
        <v>64</v>
      </c>
      <c r="C51" s="28" t="s">
        <v>7</v>
      </c>
      <c r="D51" s="29">
        <v>2153284.5299999998</v>
      </c>
      <c r="E51" s="29">
        <v>1510049.86</v>
      </c>
      <c r="F51" s="29">
        <v>1231810.1000000001</v>
      </c>
      <c r="G51" s="29">
        <f t="shared" si="0"/>
        <v>2431524.2899999996</v>
      </c>
      <c r="H51" s="28" t="s">
        <v>22</v>
      </c>
    </row>
    <row r="52" spans="1:12" s="1" customFormat="1" ht="20.100000000000001" customHeight="1">
      <c r="A52" s="26">
        <v>46</v>
      </c>
      <c r="B52" s="27" t="s">
        <v>65</v>
      </c>
      <c r="C52" s="28" t="s">
        <v>7</v>
      </c>
      <c r="D52" s="29">
        <v>1334604.6399999999</v>
      </c>
      <c r="E52" s="29">
        <v>0</v>
      </c>
      <c r="F52" s="29">
        <v>0</v>
      </c>
      <c r="G52" s="29">
        <f t="shared" si="0"/>
        <v>1334604.6399999999</v>
      </c>
      <c r="H52" s="28" t="s">
        <v>22</v>
      </c>
      <c r="I52" s="15"/>
      <c r="J52" s="15"/>
      <c r="K52" s="15"/>
      <c r="L52" s="15"/>
    </row>
    <row r="53" spans="1:12" s="1" customFormat="1" ht="20.100000000000001" customHeight="1">
      <c r="A53" s="26">
        <v>47</v>
      </c>
      <c r="B53" s="27" t="s">
        <v>66</v>
      </c>
      <c r="C53" s="28" t="s">
        <v>7</v>
      </c>
      <c r="D53" s="29">
        <v>850000</v>
      </c>
      <c r="E53" s="29">
        <v>0</v>
      </c>
      <c r="F53" s="29">
        <v>0</v>
      </c>
      <c r="G53" s="29">
        <f t="shared" si="0"/>
        <v>850000</v>
      </c>
      <c r="H53" s="28" t="s">
        <v>22</v>
      </c>
      <c r="I53" s="15"/>
      <c r="J53" s="15"/>
      <c r="K53" s="15"/>
      <c r="L53" s="15"/>
    </row>
    <row r="54" spans="1:12" s="1" customFormat="1" ht="20.100000000000001" customHeight="1">
      <c r="A54" s="26">
        <v>48</v>
      </c>
      <c r="B54" s="27" t="s">
        <v>67</v>
      </c>
      <c r="C54" s="28" t="s">
        <v>7</v>
      </c>
      <c r="D54" s="29">
        <v>1354363.95</v>
      </c>
      <c r="E54" s="29">
        <v>0</v>
      </c>
      <c r="F54" s="29">
        <v>0</v>
      </c>
      <c r="G54" s="29">
        <f t="shared" si="0"/>
        <v>1354363.95</v>
      </c>
      <c r="H54" s="28" t="s">
        <v>22</v>
      </c>
      <c r="I54" s="15"/>
      <c r="J54" s="15"/>
      <c r="K54" s="15"/>
      <c r="L54" s="15"/>
    </row>
    <row r="55" spans="1:12" ht="20.100000000000001" customHeight="1">
      <c r="A55" s="26">
        <v>49</v>
      </c>
      <c r="B55" s="27" t="s">
        <v>68</v>
      </c>
      <c r="C55" s="28" t="s">
        <v>7</v>
      </c>
      <c r="D55" s="29">
        <v>343950</v>
      </c>
      <c r="E55" s="29">
        <v>0</v>
      </c>
      <c r="F55" s="29">
        <v>143950</v>
      </c>
      <c r="G55" s="29">
        <f t="shared" si="0"/>
        <v>200000</v>
      </c>
      <c r="H55" s="28" t="s">
        <v>22</v>
      </c>
    </row>
    <row r="56" spans="1:12" ht="20.100000000000001" customHeight="1">
      <c r="A56" s="26">
        <v>50</v>
      </c>
      <c r="B56" s="27" t="s">
        <v>69</v>
      </c>
      <c r="C56" s="28" t="s">
        <v>7</v>
      </c>
      <c r="D56" s="29">
        <v>482095.48</v>
      </c>
      <c r="E56" s="29">
        <v>2000000</v>
      </c>
      <c r="F56" s="29">
        <v>2000000</v>
      </c>
      <c r="G56" s="29">
        <f t="shared" si="0"/>
        <v>482095.48</v>
      </c>
      <c r="H56" s="28" t="s">
        <v>22</v>
      </c>
    </row>
    <row r="57" spans="1:12" ht="20.100000000000001" customHeight="1">
      <c r="A57" s="26">
        <v>51</v>
      </c>
      <c r="B57" s="27" t="s">
        <v>70</v>
      </c>
      <c r="C57" s="28" t="s">
        <v>7</v>
      </c>
      <c r="D57" s="29">
        <v>0</v>
      </c>
      <c r="E57" s="29">
        <v>0</v>
      </c>
      <c r="F57" s="29">
        <v>0</v>
      </c>
      <c r="G57" s="29">
        <f t="shared" si="0"/>
        <v>0</v>
      </c>
      <c r="H57" s="28" t="s">
        <v>22</v>
      </c>
    </row>
    <row r="58" spans="1:12" ht="20.100000000000001" customHeight="1">
      <c r="A58" s="26">
        <v>52</v>
      </c>
      <c r="B58" s="27" t="s">
        <v>71</v>
      </c>
      <c r="C58" s="28" t="s">
        <v>7</v>
      </c>
      <c r="D58" s="29">
        <v>281000</v>
      </c>
      <c r="E58" s="29">
        <v>22040000</v>
      </c>
      <c r="F58" s="29">
        <v>22020000</v>
      </c>
      <c r="G58" s="29">
        <f t="shared" si="0"/>
        <v>301000</v>
      </c>
      <c r="H58" s="28" t="s">
        <v>22</v>
      </c>
    </row>
    <row r="59" spans="1:12" ht="20.100000000000001" customHeight="1">
      <c r="A59" s="26">
        <v>53</v>
      </c>
      <c r="B59" s="27" t="s">
        <v>72</v>
      </c>
      <c r="C59" s="28" t="s">
        <v>7</v>
      </c>
      <c r="D59" s="29">
        <v>288620.55</v>
      </c>
      <c r="E59" s="29">
        <v>0</v>
      </c>
      <c r="F59" s="29">
        <v>0</v>
      </c>
      <c r="G59" s="29">
        <f t="shared" si="0"/>
        <v>288620.55</v>
      </c>
      <c r="H59" s="28" t="s">
        <v>22</v>
      </c>
    </row>
    <row r="60" spans="1:12" ht="20.100000000000001" customHeight="1">
      <c r="A60" s="26">
        <v>54</v>
      </c>
      <c r="B60" s="27" t="s">
        <v>73</v>
      </c>
      <c r="C60" s="28" t="s">
        <v>7</v>
      </c>
      <c r="D60" s="29">
        <v>1216822.9099999999</v>
      </c>
      <c r="E60" s="29">
        <v>0</v>
      </c>
      <c r="F60" s="29">
        <v>100660</v>
      </c>
      <c r="G60" s="29">
        <f t="shared" si="0"/>
        <v>1116162.9099999999</v>
      </c>
      <c r="H60" s="28" t="s">
        <v>22</v>
      </c>
    </row>
    <row r="61" spans="1:12" ht="20.100000000000001" customHeight="1">
      <c r="A61" s="26">
        <v>55</v>
      </c>
      <c r="B61" s="27" t="s">
        <v>74</v>
      </c>
      <c r="C61" s="28" t="s">
        <v>7</v>
      </c>
      <c r="D61" s="29">
        <v>150090.92000000001</v>
      </c>
      <c r="E61" s="29">
        <v>0</v>
      </c>
      <c r="F61" s="29">
        <v>0</v>
      </c>
      <c r="G61" s="29">
        <f t="shared" si="0"/>
        <v>150090.92000000001</v>
      </c>
      <c r="H61" s="28" t="s">
        <v>22</v>
      </c>
    </row>
    <row r="62" spans="1:12" s="1" customFormat="1" ht="20.100000000000001" customHeight="1">
      <c r="A62" s="26">
        <v>56</v>
      </c>
      <c r="B62" s="27" t="s">
        <v>75</v>
      </c>
      <c r="C62" s="28" t="s">
        <v>7</v>
      </c>
      <c r="D62" s="29">
        <v>5495632.4100000001</v>
      </c>
      <c r="E62" s="29">
        <v>0</v>
      </c>
      <c r="F62" s="29">
        <v>645666.6</v>
      </c>
      <c r="G62" s="29">
        <f t="shared" si="0"/>
        <v>4849965.8100000005</v>
      </c>
      <c r="H62" s="28" t="s">
        <v>22</v>
      </c>
      <c r="I62" s="15"/>
      <c r="J62" s="15"/>
      <c r="K62" s="15"/>
      <c r="L62" s="15"/>
    </row>
    <row r="63" spans="1:12" s="1" customFormat="1" ht="20.100000000000001" customHeight="1">
      <c r="A63" s="26">
        <v>57</v>
      </c>
      <c r="B63" s="34" t="s">
        <v>76</v>
      </c>
      <c r="C63" s="28" t="s">
        <v>7</v>
      </c>
      <c r="D63" s="29">
        <v>529582.93000000005</v>
      </c>
      <c r="E63" s="29">
        <v>0</v>
      </c>
      <c r="F63" s="29">
        <v>0</v>
      </c>
      <c r="G63" s="29">
        <f t="shared" si="0"/>
        <v>529582.93000000005</v>
      </c>
      <c r="H63" s="28" t="s">
        <v>22</v>
      </c>
      <c r="I63" s="15"/>
      <c r="J63" s="15"/>
      <c r="K63" s="15"/>
      <c r="L63" s="15"/>
    </row>
    <row r="64" spans="1:12" ht="20.100000000000001" customHeight="1">
      <c r="A64" s="26">
        <v>58</v>
      </c>
      <c r="B64" s="27" t="s">
        <v>77</v>
      </c>
      <c r="C64" s="28" t="s">
        <v>7</v>
      </c>
      <c r="D64" s="29">
        <v>105320.5</v>
      </c>
      <c r="E64" s="29">
        <v>0</v>
      </c>
      <c r="F64" s="29">
        <v>0</v>
      </c>
      <c r="G64" s="29">
        <f t="shared" si="0"/>
        <v>105320.5</v>
      </c>
      <c r="H64" s="28" t="s">
        <v>22</v>
      </c>
    </row>
    <row r="65" spans="1:12" ht="20.100000000000001" customHeight="1">
      <c r="A65" s="26">
        <v>59</v>
      </c>
      <c r="B65" s="27" t="s">
        <v>78</v>
      </c>
      <c r="C65" s="28" t="s">
        <v>7</v>
      </c>
      <c r="D65" s="29">
        <v>551400</v>
      </c>
      <c r="E65" s="29">
        <v>0</v>
      </c>
      <c r="F65" s="29">
        <v>0</v>
      </c>
      <c r="G65" s="29">
        <f t="shared" si="0"/>
        <v>551400</v>
      </c>
      <c r="H65" s="28" t="s">
        <v>22</v>
      </c>
    </row>
    <row r="66" spans="1:12" s="1" customFormat="1" ht="20.100000000000001" customHeight="1">
      <c r="A66" s="26">
        <v>60</v>
      </c>
      <c r="B66" s="27" t="s">
        <v>79</v>
      </c>
      <c r="C66" s="28" t="s">
        <v>7</v>
      </c>
      <c r="D66" s="29">
        <v>1703275.43</v>
      </c>
      <c r="E66" s="29">
        <v>234523.6</v>
      </c>
      <c r="F66" s="29">
        <v>116643.01</v>
      </c>
      <c r="G66" s="29">
        <f t="shared" si="0"/>
        <v>1821156.02</v>
      </c>
      <c r="H66" s="28" t="s">
        <v>22</v>
      </c>
      <c r="I66" s="15"/>
      <c r="J66" s="15"/>
      <c r="K66" s="15"/>
      <c r="L66" s="15"/>
    </row>
    <row r="67" spans="1:12" ht="20.100000000000001" customHeight="1">
      <c r="A67" s="26">
        <v>61</v>
      </c>
      <c r="B67" s="27" t="s">
        <v>80</v>
      </c>
      <c r="C67" s="28" t="s">
        <v>7</v>
      </c>
      <c r="D67" s="29">
        <v>1066029.4099999999</v>
      </c>
      <c r="E67" s="29">
        <v>42341</v>
      </c>
      <c r="F67" s="29">
        <v>0</v>
      </c>
      <c r="G67" s="29">
        <f t="shared" si="0"/>
        <v>1108370.4099999999</v>
      </c>
      <c r="H67" s="28" t="s">
        <v>22</v>
      </c>
    </row>
    <row r="68" spans="1:12" ht="20.100000000000001" customHeight="1">
      <c r="A68" s="26">
        <v>62</v>
      </c>
      <c r="B68" s="27" t="s">
        <v>81</v>
      </c>
      <c r="C68" s="28" t="s">
        <v>7</v>
      </c>
      <c r="D68" s="29">
        <v>418429.2</v>
      </c>
      <c r="E68" s="29">
        <v>0</v>
      </c>
      <c r="F68" s="29">
        <v>0</v>
      </c>
      <c r="G68" s="29">
        <f t="shared" si="0"/>
        <v>418429.2</v>
      </c>
      <c r="H68" s="28" t="s">
        <v>22</v>
      </c>
    </row>
    <row r="69" spans="1:12" ht="20.100000000000001" customHeight="1">
      <c r="A69" s="26">
        <v>63</v>
      </c>
      <c r="B69" s="27" t="s">
        <v>82</v>
      </c>
      <c r="C69" s="28" t="s">
        <v>7</v>
      </c>
      <c r="D69" s="29">
        <v>995492.4</v>
      </c>
      <c r="E69" s="29">
        <v>0</v>
      </c>
      <c r="F69" s="29">
        <v>0</v>
      </c>
      <c r="G69" s="29">
        <f t="shared" ref="G69:G122" si="1">SUM(D69+E69-F69)</f>
        <v>995492.4</v>
      </c>
      <c r="H69" s="28" t="s">
        <v>22</v>
      </c>
    </row>
    <row r="70" spans="1:12" s="1" customFormat="1" ht="20.100000000000001" customHeight="1">
      <c r="A70" s="26">
        <v>64</v>
      </c>
      <c r="B70" s="27" t="s">
        <v>83</v>
      </c>
      <c r="C70" s="28" t="s">
        <v>7</v>
      </c>
      <c r="D70" s="29">
        <v>523506.2</v>
      </c>
      <c r="E70" s="29">
        <v>0</v>
      </c>
      <c r="F70" s="29">
        <v>0</v>
      </c>
      <c r="G70" s="29">
        <f t="shared" si="1"/>
        <v>523506.2</v>
      </c>
      <c r="H70" s="28" t="s">
        <v>22</v>
      </c>
      <c r="I70" s="15"/>
      <c r="J70" s="15"/>
      <c r="K70" s="15"/>
      <c r="L70" s="15"/>
    </row>
    <row r="71" spans="1:12" ht="20.100000000000001" customHeight="1">
      <c r="A71" s="26">
        <v>65</v>
      </c>
      <c r="B71" s="27" t="s">
        <v>84</v>
      </c>
      <c r="C71" s="28" t="s">
        <v>7</v>
      </c>
      <c r="D71" s="29">
        <v>235544.08</v>
      </c>
      <c r="E71" s="29">
        <v>0</v>
      </c>
      <c r="F71" s="29">
        <v>0</v>
      </c>
      <c r="G71" s="29">
        <f t="shared" si="1"/>
        <v>235544.08</v>
      </c>
      <c r="H71" s="28" t="s">
        <v>22</v>
      </c>
    </row>
    <row r="72" spans="1:12" ht="20.100000000000001" customHeight="1">
      <c r="A72" s="26">
        <v>66</v>
      </c>
      <c r="B72" s="30" t="s">
        <v>85</v>
      </c>
      <c r="C72" s="28" t="s">
        <v>7</v>
      </c>
      <c r="D72" s="29">
        <v>789575.62</v>
      </c>
      <c r="E72" s="29">
        <v>83000</v>
      </c>
      <c r="F72" s="29">
        <v>0</v>
      </c>
      <c r="G72" s="29">
        <f t="shared" si="1"/>
        <v>872575.62</v>
      </c>
      <c r="H72" s="28" t="s">
        <v>22</v>
      </c>
    </row>
    <row r="73" spans="1:12" ht="20.100000000000001" customHeight="1">
      <c r="A73" s="26">
        <v>67</v>
      </c>
      <c r="B73" s="27" t="s">
        <v>86</v>
      </c>
      <c r="C73" s="28" t="s">
        <v>7</v>
      </c>
      <c r="D73" s="29">
        <v>2236000</v>
      </c>
      <c r="E73" s="29">
        <v>0</v>
      </c>
      <c r="F73" s="29">
        <v>200000</v>
      </c>
      <c r="G73" s="29">
        <f t="shared" si="1"/>
        <v>2036000</v>
      </c>
      <c r="H73" s="28" t="s">
        <v>22</v>
      </c>
    </row>
    <row r="74" spans="1:12" ht="20.100000000000001" customHeight="1">
      <c r="A74" s="26">
        <v>68</v>
      </c>
      <c r="B74" s="27" t="s">
        <v>87</v>
      </c>
      <c r="C74" s="28" t="s">
        <v>7</v>
      </c>
      <c r="D74" s="29">
        <v>926708.16</v>
      </c>
      <c r="E74" s="29">
        <v>0</v>
      </c>
      <c r="F74" s="29">
        <v>6516.4</v>
      </c>
      <c r="G74" s="29">
        <f t="shared" si="1"/>
        <v>920191.76</v>
      </c>
      <c r="H74" s="28" t="s">
        <v>22</v>
      </c>
    </row>
    <row r="75" spans="1:12" ht="20.100000000000001" customHeight="1">
      <c r="A75" s="26">
        <v>69</v>
      </c>
      <c r="B75" s="27" t="s">
        <v>88</v>
      </c>
      <c r="C75" s="28" t="s">
        <v>7</v>
      </c>
      <c r="D75" s="29">
        <v>560000</v>
      </c>
      <c r="E75" s="29">
        <v>0</v>
      </c>
      <c r="F75" s="29">
        <v>0</v>
      </c>
      <c r="G75" s="29">
        <f t="shared" si="1"/>
        <v>560000</v>
      </c>
      <c r="H75" s="28" t="s">
        <v>22</v>
      </c>
    </row>
    <row r="76" spans="1:12" ht="20.100000000000001" customHeight="1">
      <c r="A76" s="26">
        <v>70</v>
      </c>
      <c r="B76" s="34" t="s">
        <v>89</v>
      </c>
      <c r="C76" s="28" t="s">
        <v>7</v>
      </c>
      <c r="D76" s="29">
        <v>25000</v>
      </c>
      <c r="E76" s="29">
        <v>200000</v>
      </c>
      <c r="F76" s="29">
        <v>200000</v>
      </c>
      <c r="G76" s="29">
        <f t="shared" si="1"/>
        <v>25000</v>
      </c>
      <c r="H76" s="28" t="s">
        <v>22</v>
      </c>
    </row>
    <row r="77" spans="1:12" ht="20.100000000000001" customHeight="1">
      <c r="A77" s="26">
        <v>71</v>
      </c>
      <c r="B77" s="27" t="s">
        <v>90</v>
      </c>
      <c r="C77" s="28" t="s">
        <v>7</v>
      </c>
      <c r="D77" s="29">
        <v>4000</v>
      </c>
      <c r="E77" s="29">
        <v>0</v>
      </c>
      <c r="F77" s="29">
        <v>0</v>
      </c>
      <c r="G77" s="29">
        <f t="shared" si="1"/>
        <v>4000</v>
      </c>
      <c r="H77" s="28" t="s">
        <v>22</v>
      </c>
    </row>
    <row r="78" spans="1:12" s="1" customFormat="1" ht="20.100000000000001" customHeight="1">
      <c r="A78" s="26">
        <v>72</v>
      </c>
      <c r="B78" s="27" t="s">
        <v>91</v>
      </c>
      <c r="C78" s="28" t="s">
        <v>7</v>
      </c>
      <c r="D78" s="29">
        <v>107100</v>
      </c>
      <c r="E78" s="29">
        <v>0</v>
      </c>
      <c r="F78" s="29">
        <v>0</v>
      </c>
      <c r="G78" s="29">
        <f t="shared" si="1"/>
        <v>107100</v>
      </c>
      <c r="H78" s="28" t="s">
        <v>22</v>
      </c>
      <c r="I78" s="15"/>
      <c r="J78" s="15"/>
      <c r="K78" s="15"/>
      <c r="L78" s="15"/>
    </row>
    <row r="79" spans="1:12" ht="20.100000000000001" customHeight="1">
      <c r="A79" s="26">
        <v>73</v>
      </c>
      <c r="B79" s="27" t="s">
        <v>92</v>
      </c>
      <c r="C79" s="28" t="s">
        <v>7</v>
      </c>
      <c r="D79" s="29">
        <v>21154</v>
      </c>
      <c r="E79" s="29">
        <v>0</v>
      </c>
      <c r="F79" s="29">
        <v>0</v>
      </c>
      <c r="G79" s="29">
        <f t="shared" si="1"/>
        <v>21154</v>
      </c>
      <c r="H79" s="28" t="s">
        <v>22</v>
      </c>
    </row>
    <row r="80" spans="1:12" ht="20.100000000000001" customHeight="1">
      <c r="A80" s="26">
        <v>74</v>
      </c>
      <c r="B80" s="27" t="s">
        <v>93</v>
      </c>
      <c r="C80" s="28" t="s">
        <v>7</v>
      </c>
      <c r="D80" s="29">
        <v>229379.3</v>
      </c>
      <c r="E80" s="29">
        <v>81855</v>
      </c>
      <c r="F80" s="29">
        <v>180000</v>
      </c>
      <c r="G80" s="29">
        <f t="shared" si="1"/>
        <v>131234.29999999999</v>
      </c>
      <c r="H80" s="28" t="s">
        <v>22</v>
      </c>
    </row>
    <row r="81" spans="1:12" ht="20.100000000000001" customHeight="1">
      <c r="A81" s="26">
        <v>75</v>
      </c>
      <c r="B81" s="27" t="s">
        <v>94</v>
      </c>
      <c r="C81" s="28" t="s">
        <v>7</v>
      </c>
      <c r="D81" s="29">
        <v>230602.14</v>
      </c>
      <c r="E81" s="29">
        <v>5140690</v>
      </c>
      <c r="F81" s="29">
        <v>3902474</v>
      </c>
      <c r="G81" s="29">
        <f t="shared" si="1"/>
        <v>1468818.1399999997</v>
      </c>
      <c r="H81" s="28" t="s">
        <v>22</v>
      </c>
    </row>
    <row r="82" spans="1:12" ht="20.100000000000001" customHeight="1">
      <c r="A82" s="26">
        <v>76</v>
      </c>
      <c r="B82" s="27" t="s">
        <v>95</v>
      </c>
      <c r="C82" s="28" t="s">
        <v>7</v>
      </c>
      <c r="D82" s="29">
        <v>368586.53</v>
      </c>
      <c r="E82" s="29">
        <v>12012536.66</v>
      </c>
      <c r="F82" s="29">
        <v>12063118.199999999</v>
      </c>
      <c r="G82" s="29">
        <f t="shared" si="1"/>
        <v>318004.99000000022</v>
      </c>
      <c r="H82" s="28" t="s">
        <v>22</v>
      </c>
    </row>
    <row r="83" spans="1:12" ht="20.100000000000001" customHeight="1">
      <c r="A83" s="26">
        <v>77</v>
      </c>
      <c r="B83" s="27" t="s">
        <v>96</v>
      </c>
      <c r="C83" s="28" t="s">
        <v>7</v>
      </c>
      <c r="D83" s="29">
        <v>1172873.81</v>
      </c>
      <c r="E83" s="29">
        <v>2810517</v>
      </c>
      <c r="F83" s="29">
        <v>3132007</v>
      </c>
      <c r="G83" s="29">
        <f t="shared" si="1"/>
        <v>851383.81</v>
      </c>
      <c r="H83" s="28" t="s">
        <v>22</v>
      </c>
    </row>
    <row r="84" spans="1:12" ht="20.100000000000001" customHeight="1">
      <c r="A84" s="26">
        <v>78</v>
      </c>
      <c r="B84" s="27" t="s">
        <v>97</v>
      </c>
      <c r="C84" s="28" t="s">
        <v>7</v>
      </c>
      <c r="D84" s="29">
        <v>290720</v>
      </c>
      <c r="E84" s="29">
        <v>1010</v>
      </c>
      <c r="F84" s="29">
        <v>0</v>
      </c>
      <c r="G84" s="29">
        <f t="shared" si="1"/>
        <v>291730</v>
      </c>
      <c r="H84" s="28" t="s">
        <v>22</v>
      </c>
    </row>
    <row r="85" spans="1:12" ht="20.100000000000001" customHeight="1">
      <c r="A85" s="26">
        <v>79</v>
      </c>
      <c r="B85" s="27" t="s">
        <v>98</v>
      </c>
      <c r="C85" s="28" t="s">
        <v>7</v>
      </c>
      <c r="D85" s="29">
        <v>453633.5</v>
      </c>
      <c r="E85" s="29">
        <v>0</v>
      </c>
      <c r="F85" s="29">
        <v>40089.67</v>
      </c>
      <c r="G85" s="29">
        <f t="shared" si="1"/>
        <v>413543.83</v>
      </c>
      <c r="H85" s="28" t="s">
        <v>22</v>
      </c>
    </row>
    <row r="86" spans="1:12" ht="20.100000000000001" customHeight="1">
      <c r="A86" s="26">
        <v>80</v>
      </c>
      <c r="B86" s="27" t="s">
        <v>99</v>
      </c>
      <c r="C86" s="28" t="s">
        <v>7</v>
      </c>
      <c r="D86" s="29">
        <v>409513.81</v>
      </c>
      <c r="E86" s="29">
        <v>0</v>
      </c>
      <c r="F86" s="29">
        <v>152000</v>
      </c>
      <c r="G86" s="29">
        <f t="shared" si="1"/>
        <v>257513.81</v>
      </c>
      <c r="H86" s="28" t="s">
        <v>22</v>
      </c>
    </row>
    <row r="87" spans="1:12" ht="20.100000000000001" customHeight="1">
      <c r="A87" s="26">
        <v>81</v>
      </c>
      <c r="B87" s="27" t="s">
        <v>100</v>
      </c>
      <c r="C87" s="28" t="s">
        <v>7</v>
      </c>
      <c r="D87" s="29">
        <v>56470</v>
      </c>
      <c r="E87" s="29">
        <v>0</v>
      </c>
      <c r="F87" s="29">
        <v>0</v>
      </c>
      <c r="G87" s="29">
        <f t="shared" si="1"/>
        <v>56470</v>
      </c>
      <c r="H87" s="28" t="s">
        <v>22</v>
      </c>
    </row>
    <row r="88" spans="1:12" ht="20.100000000000001" customHeight="1">
      <c r="A88" s="26">
        <v>82</v>
      </c>
      <c r="B88" s="27" t="s">
        <v>101</v>
      </c>
      <c r="C88" s="28" t="s">
        <v>7</v>
      </c>
      <c r="D88" s="29">
        <v>680000</v>
      </c>
      <c r="E88" s="29">
        <v>0</v>
      </c>
      <c r="F88" s="29">
        <v>0</v>
      </c>
      <c r="G88" s="29">
        <f t="shared" si="1"/>
        <v>680000</v>
      </c>
      <c r="H88" s="28" t="s">
        <v>22</v>
      </c>
    </row>
    <row r="89" spans="1:12" ht="20.100000000000001" customHeight="1">
      <c r="A89" s="26">
        <v>83</v>
      </c>
      <c r="B89" s="27" t="s">
        <v>102</v>
      </c>
      <c r="C89" s="28" t="s">
        <v>7</v>
      </c>
      <c r="D89" s="29">
        <v>107738.92</v>
      </c>
      <c r="E89" s="29">
        <v>0</v>
      </c>
      <c r="F89" s="29">
        <v>107738.92</v>
      </c>
      <c r="G89" s="29">
        <f t="shared" si="1"/>
        <v>0</v>
      </c>
      <c r="H89" s="28" t="s">
        <v>22</v>
      </c>
    </row>
    <row r="90" spans="1:12" ht="20.100000000000001" customHeight="1">
      <c r="A90" s="26">
        <v>84</v>
      </c>
      <c r="B90" s="27" t="s">
        <v>103</v>
      </c>
      <c r="C90" s="28" t="s">
        <v>7</v>
      </c>
      <c r="D90" s="29">
        <v>513905.87</v>
      </c>
      <c r="E90" s="29">
        <v>0</v>
      </c>
      <c r="F90" s="29">
        <v>0</v>
      </c>
      <c r="G90" s="29">
        <f t="shared" si="1"/>
        <v>513905.87</v>
      </c>
      <c r="H90" s="28" t="s">
        <v>22</v>
      </c>
    </row>
    <row r="91" spans="1:12" ht="20.100000000000001" customHeight="1">
      <c r="A91" s="26">
        <v>85</v>
      </c>
      <c r="B91" s="27" t="s">
        <v>104</v>
      </c>
      <c r="C91" s="28" t="s">
        <v>7</v>
      </c>
      <c r="D91" s="29">
        <v>0</v>
      </c>
      <c r="E91" s="29">
        <v>0</v>
      </c>
      <c r="F91" s="29">
        <v>0</v>
      </c>
      <c r="G91" s="29">
        <f t="shared" si="1"/>
        <v>0</v>
      </c>
      <c r="H91" s="28" t="s">
        <v>22</v>
      </c>
    </row>
    <row r="92" spans="1:12" ht="20.100000000000001" customHeight="1">
      <c r="A92" s="26">
        <v>86</v>
      </c>
      <c r="B92" s="27" t="s">
        <v>105</v>
      </c>
      <c r="C92" s="28" t="s">
        <v>7</v>
      </c>
      <c r="D92" s="29">
        <v>960000</v>
      </c>
      <c r="E92" s="29">
        <v>0</v>
      </c>
      <c r="F92" s="29">
        <v>0</v>
      </c>
      <c r="G92" s="29">
        <f t="shared" si="1"/>
        <v>960000</v>
      </c>
      <c r="H92" s="28" t="s">
        <v>22</v>
      </c>
    </row>
    <row r="93" spans="1:12" ht="20.100000000000001" customHeight="1">
      <c r="A93" s="26">
        <v>87</v>
      </c>
      <c r="B93" s="27" t="s">
        <v>5</v>
      </c>
      <c r="C93" s="28" t="s">
        <v>7</v>
      </c>
      <c r="D93" s="29">
        <v>44751.66</v>
      </c>
      <c r="E93" s="29">
        <v>88093</v>
      </c>
      <c r="F93" s="29">
        <v>0</v>
      </c>
      <c r="G93" s="29">
        <f t="shared" si="1"/>
        <v>132844.66</v>
      </c>
      <c r="H93" s="28" t="s">
        <v>22</v>
      </c>
    </row>
    <row r="94" spans="1:12" ht="20.100000000000001" customHeight="1">
      <c r="A94" s="26">
        <v>88</v>
      </c>
      <c r="B94" s="27" t="s">
        <v>106</v>
      </c>
      <c r="C94" s="28" t="s">
        <v>7</v>
      </c>
      <c r="D94" s="29">
        <v>500000</v>
      </c>
      <c r="E94" s="29">
        <v>0</v>
      </c>
      <c r="F94" s="29">
        <v>28800</v>
      </c>
      <c r="G94" s="29">
        <f t="shared" si="1"/>
        <v>471200</v>
      </c>
      <c r="H94" s="28" t="s">
        <v>22</v>
      </c>
    </row>
    <row r="95" spans="1:12" ht="20.100000000000001" customHeight="1">
      <c r="A95" s="26">
        <v>89</v>
      </c>
      <c r="B95" s="27" t="s">
        <v>107</v>
      </c>
      <c r="C95" s="28" t="s">
        <v>7</v>
      </c>
      <c r="D95" s="29">
        <v>250000</v>
      </c>
      <c r="E95" s="29">
        <v>0</v>
      </c>
      <c r="F95" s="29">
        <v>0</v>
      </c>
      <c r="G95" s="29">
        <f t="shared" si="1"/>
        <v>250000</v>
      </c>
      <c r="H95" s="28" t="s">
        <v>22</v>
      </c>
    </row>
    <row r="96" spans="1:12" s="1" customFormat="1" ht="20.100000000000001" customHeight="1">
      <c r="A96" s="26">
        <v>90</v>
      </c>
      <c r="B96" s="27" t="s">
        <v>108</v>
      </c>
      <c r="C96" s="28" t="s">
        <v>7</v>
      </c>
      <c r="D96" s="29">
        <v>1283414.23</v>
      </c>
      <c r="E96" s="29">
        <v>11778615.390000001</v>
      </c>
      <c r="F96" s="29">
        <v>10717293.75</v>
      </c>
      <c r="G96" s="29">
        <f t="shared" si="1"/>
        <v>2344735.870000001</v>
      </c>
      <c r="H96" s="28" t="s">
        <v>22</v>
      </c>
      <c r="I96" s="15"/>
      <c r="J96" s="15"/>
      <c r="K96" s="15"/>
      <c r="L96" s="15"/>
    </row>
    <row r="97" spans="1:8" ht="20.100000000000001" customHeight="1">
      <c r="A97" s="26">
        <v>91</v>
      </c>
      <c r="B97" s="27" t="s">
        <v>109</v>
      </c>
      <c r="C97" s="28" t="s">
        <v>7</v>
      </c>
      <c r="D97" s="29">
        <v>900000</v>
      </c>
      <c r="E97" s="29">
        <v>0</v>
      </c>
      <c r="F97" s="29">
        <v>178134.04</v>
      </c>
      <c r="G97" s="29">
        <f t="shared" si="1"/>
        <v>721865.96</v>
      </c>
      <c r="H97" s="28" t="s">
        <v>22</v>
      </c>
    </row>
    <row r="98" spans="1:8" ht="20.100000000000001" customHeight="1">
      <c r="A98" s="26">
        <v>92</v>
      </c>
      <c r="B98" s="27" t="s">
        <v>110</v>
      </c>
      <c r="C98" s="28" t="s">
        <v>7</v>
      </c>
      <c r="D98" s="29">
        <v>910934</v>
      </c>
      <c r="E98" s="29">
        <v>28747963</v>
      </c>
      <c r="F98" s="29">
        <v>28277963</v>
      </c>
      <c r="G98" s="29">
        <f t="shared" si="1"/>
        <v>1380934</v>
      </c>
      <c r="H98" s="28" t="s">
        <v>22</v>
      </c>
    </row>
    <row r="99" spans="1:8" ht="20.100000000000001" customHeight="1">
      <c r="A99" s="26">
        <v>93</v>
      </c>
      <c r="B99" s="27" t="s">
        <v>111</v>
      </c>
      <c r="C99" s="28" t="s">
        <v>7</v>
      </c>
      <c r="D99" s="29">
        <v>684037</v>
      </c>
      <c r="E99" s="29">
        <v>2410</v>
      </c>
      <c r="F99" s="29">
        <v>108934.26</v>
      </c>
      <c r="G99" s="29">
        <f t="shared" si="1"/>
        <v>577512.74</v>
      </c>
      <c r="H99" s="28" t="s">
        <v>22</v>
      </c>
    </row>
    <row r="100" spans="1:8" ht="20.100000000000001" customHeight="1">
      <c r="A100" s="26">
        <v>94</v>
      </c>
      <c r="B100" s="27" t="s">
        <v>112</v>
      </c>
      <c r="C100" s="28" t="s">
        <v>7</v>
      </c>
      <c r="D100" s="29">
        <v>585500</v>
      </c>
      <c r="E100" s="29">
        <v>0</v>
      </c>
      <c r="F100" s="29">
        <v>150000</v>
      </c>
      <c r="G100" s="29">
        <f t="shared" si="1"/>
        <v>435500</v>
      </c>
      <c r="H100" s="28" t="s">
        <v>22</v>
      </c>
    </row>
    <row r="101" spans="1:8" ht="20.100000000000001" customHeight="1">
      <c r="A101" s="26">
        <v>95</v>
      </c>
      <c r="B101" s="27" t="s">
        <v>113</v>
      </c>
      <c r="C101" s="28" t="s">
        <v>7</v>
      </c>
      <c r="D101" s="29">
        <v>5076.08</v>
      </c>
      <c r="E101" s="29">
        <v>0</v>
      </c>
      <c r="F101" s="29">
        <v>0</v>
      </c>
      <c r="G101" s="29">
        <f t="shared" si="1"/>
        <v>5076.08</v>
      </c>
      <c r="H101" s="28" t="s">
        <v>22</v>
      </c>
    </row>
    <row r="102" spans="1:8" ht="20.100000000000001" customHeight="1">
      <c r="A102" s="26">
        <v>96</v>
      </c>
      <c r="B102" s="27" t="s">
        <v>114</v>
      </c>
      <c r="C102" s="28" t="s">
        <v>7</v>
      </c>
      <c r="D102" s="29">
        <v>588000</v>
      </c>
      <c r="E102" s="29">
        <v>0</v>
      </c>
      <c r="F102" s="29">
        <v>0</v>
      </c>
      <c r="G102" s="29">
        <f t="shared" si="1"/>
        <v>588000</v>
      </c>
      <c r="H102" s="28" t="s">
        <v>22</v>
      </c>
    </row>
    <row r="103" spans="1:8" ht="20.100000000000001" customHeight="1">
      <c r="A103" s="26">
        <v>97</v>
      </c>
      <c r="B103" s="27" t="s">
        <v>115</v>
      </c>
      <c r="C103" s="28" t="s">
        <v>7</v>
      </c>
      <c r="D103" s="29">
        <v>4241724.4400000004</v>
      </c>
      <c r="E103" s="29">
        <v>0</v>
      </c>
      <c r="F103" s="29">
        <v>0</v>
      </c>
      <c r="G103" s="29">
        <f t="shared" si="1"/>
        <v>4241724.4400000004</v>
      </c>
      <c r="H103" s="28" t="s">
        <v>22</v>
      </c>
    </row>
    <row r="104" spans="1:8" ht="20.100000000000001" customHeight="1">
      <c r="A104" s="26">
        <v>98</v>
      </c>
      <c r="B104" s="27" t="s">
        <v>116</v>
      </c>
      <c r="C104" s="28" t="s">
        <v>7</v>
      </c>
      <c r="D104" s="29">
        <v>1257000</v>
      </c>
      <c r="E104" s="29">
        <v>100000</v>
      </c>
      <c r="F104" s="29">
        <v>100000</v>
      </c>
      <c r="G104" s="29">
        <f t="shared" si="1"/>
        <v>1257000</v>
      </c>
      <c r="H104" s="28" t="s">
        <v>22</v>
      </c>
    </row>
    <row r="105" spans="1:8" ht="20.100000000000001" customHeight="1">
      <c r="A105" s="26">
        <v>99</v>
      </c>
      <c r="B105" s="27" t="s">
        <v>117</v>
      </c>
      <c r="C105" s="28" t="s">
        <v>7</v>
      </c>
      <c r="D105" s="29">
        <v>150000</v>
      </c>
      <c r="E105" s="29">
        <v>0</v>
      </c>
      <c r="F105" s="29">
        <v>0</v>
      </c>
      <c r="G105" s="29">
        <f t="shared" si="1"/>
        <v>150000</v>
      </c>
      <c r="H105" s="28" t="s">
        <v>22</v>
      </c>
    </row>
    <row r="106" spans="1:8" ht="20.100000000000001" customHeight="1">
      <c r="A106" s="26">
        <v>100</v>
      </c>
      <c r="B106" s="27" t="s">
        <v>118</v>
      </c>
      <c r="C106" s="28" t="s">
        <v>7</v>
      </c>
      <c r="D106" s="29">
        <v>426408.8</v>
      </c>
      <c r="E106" s="29">
        <v>4424.17</v>
      </c>
      <c r="F106" s="29">
        <v>0</v>
      </c>
      <c r="G106" s="29">
        <f t="shared" si="1"/>
        <v>430832.97</v>
      </c>
      <c r="H106" s="28" t="s">
        <v>22</v>
      </c>
    </row>
    <row r="107" spans="1:8" ht="20.100000000000001" customHeight="1">
      <c r="A107" s="26">
        <v>101</v>
      </c>
      <c r="B107" s="27" t="s">
        <v>119</v>
      </c>
      <c r="C107" s="28" t="s">
        <v>7</v>
      </c>
      <c r="D107" s="29">
        <v>1260480</v>
      </c>
      <c r="E107" s="29">
        <v>0</v>
      </c>
      <c r="F107" s="29">
        <v>1240000</v>
      </c>
      <c r="G107" s="29">
        <f t="shared" si="1"/>
        <v>20480</v>
      </c>
      <c r="H107" s="28" t="s">
        <v>22</v>
      </c>
    </row>
    <row r="108" spans="1:8" ht="20.100000000000001" customHeight="1">
      <c r="A108" s="26">
        <v>102</v>
      </c>
      <c r="B108" s="27" t="s">
        <v>120</v>
      </c>
      <c r="C108" s="28" t="s">
        <v>7</v>
      </c>
      <c r="D108" s="29">
        <v>2000000</v>
      </c>
      <c r="E108" s="29">
        <v>0</v>
      </c>
      <c r="F108" s="29">
        <v>1000000</v>
      </c>
      <c r="G108" s="29">
        <f t="shared" si="1"/>
        <v>1000000</v>
      </c>
      <c r="H108" s="28" t="s">
        <v>22</v>
      </c>
    </row>
    <row r="109" spans="1:8" ht="20.100000000000001" customHeight="1">
      <c r="A109" s="26">
        <v>103</v>
      </c>
      <c r="B109" s="27" t="s">
        <v>121</v>
      </c>
      <c r="C109" s="28" t="s">
        <v>7</v>
      </c>
      <c r="D109" s="29">
        <v>0</v>
      </c>
      <c r="E109" s="29">
        <v>3284271.54</v>
      </c>
      <c r="F109" s="29">
        <v>3269050.8</v>
      </c>
      <c r="G109" s="29">
        <f t="shared" si="1"/>
        <v>15220.740000000224</v>
      </c>
      <c r="H109" s="28" t="s">
        <v>22</v>
      </c>
    </row>
    <row r="110" spans="1:8" ht="20.100000000000001" customHeight="1">
      <c r="A110" s="26">
        <v>104</v>
      </c>
      <c r="B110" s="27" t="s">
        <v>122</v>
      </c>
      <c r="C110" s="28" t="s">
        <v>7</v>
      </c>
      <c r="D110" s="29">
        <v>0</v>
      </c>
      <c r="E110" s="29">
        <v>1000000</v>
      </c>
      <c r="F110" s="29">
        <v>1000000</v>
      </c>
      <c r="G110" s="29">
        <f t="shared" si="1"/>
        <v>0</v>
      </c>
      <c r="H110" s="28" t="s">
        <v>22</v>
      </c>
    </row>
    <row r="111" spans="1:8" ht="20.100000000000001" customHeight="1">
      <c r="A111" s="26">
        <v>105</v>
      </c>
      <c r="B111" s="27" t="s">
        <v>123</v>
      </c>
      <c r="C111" s="28" t="s">
        <v>7</v>
      </c>
      <c r="D111" s="29">
        <v>0</v>
      </c>
      <c r="E111" s="29">
        <v>35000000</v>
      </c>
      <c r="F111" s="29">
        <v>2500000</v>
      </c>
      <c r="G111" s="29">
        <f t="shared" si="1"/>
        <v>32500000</v>
      </c>
      <c r="H111" s="28" t="s">
        <v>22</v>
      </c>
    </row>
    <row r="112" spans="1:8" ht="20.100000000000001" customHeight="1">
      <c r="A112" s="26">
        <v>106</v>
      </c>
      <c r="B112" s="34" t="s">
        <v>124</v>
      </c>
      <c r="C112" s="28" t="s">
        <v>7</v>
      </c>
      <c r="D112" s="29"/>
      <c r="E112" s="29">
        <v>50000000</v>
      </c>
      <c r="F112" s="29">
        <v>0</v>
      </c>
      <c r="G112" s="29">
        <f t="shared" si="1"/>
        <v>50000000</v>
      </c>
      <c r="H112" s="28" t="s">
        <v>22</v>
      </c>
    </row>
    <row r="113" spans="1:12" ht="20.100000000000001" customHeight="1">
      <c r="A113" s="26">
        <v>107</v>
      </c>
      <c r="B113" s="27" t="s">
        <v>125</v>
      </c>
      <c r="C113" s="28" t="s">
        <v>7</v>
      </c>
      <c r="D113" s="29"/>
      <c r="E113" s="29">
        <v>1945432</v>
      </c>
      <c r="F113" s="29">
        <v>113540.01</v>
      </c>
      <c r="G113" s="29">
        <f t="shared" si="1"/>
        <v>1831891.99</v>
      </c>
      <c r="H113" s="28" t="s">
        <v>22</v>
      </c>
    </row>
    <row r="114" spans="1:12" ht="20.100000000000001" customHeight="1">
      <c r="A114" s="24" t="s">
        <v>18</v>
      </c>
      <c r="B114" s="24"/>
      <c r="C114" s="25"/>
      <c r="D114" s="19">
        <f>SUM(D115:D119)</f>
        <v>48711177.25</v>
      </c>
      <c r="E114" s="19">
        <f>SUM(E115:E121)</f>
        <v>307465748.81999999</v>
      </c>
      <c r="F114" s="19">
        <f>SUM(F115:F121)</f>
        <v>303927259.35000002</v>
      </c>
      <c r="G114" s="19">
        <f t="shared" si="1"/>
        <v>52249666.719999969</v>
      </c>
      <c r="H114" s="25"/>
    </row>
    <row r="115" spans="1:12" ht="20.100000000000001" customHeight="1">
      <c r="A115" s="26">
        <v>108</v>
      </c>
      <c r="B115" s="27" t="s">
        <v>6</v>
      </c>
      <c r="C115" s="28" t="s">
        <v>7</v>
      </c>
      <c r="D115" s="29">
        <v>10249094.039999999</v>
      </c>
      <c r="E115" s="29">
        <v>0</v>
      </c>
      <c r="F115" s="29">
        <v>0</v>
      </c>
      <c r="G115" s="29">
        <f t="shared" si="1"/>
        <v>10249094.039999999</v>
      </c>
      <c r="H115" s="28" t="s">
        <v>22</v>
      </c>
    </row>
    <row r="116" spans="1:12" ht="20.100000000000001" customHeight="1">
      <c r="A116" s="26">
        <v>109</v>
      </c>
      <c r="B116" s="27" t="s">
        <v>126</v>
      </c>
      <c r="C116" s="28" t="s">
        <v>7</v>
      </c>
      <c r="D116" s="29">
        <v>6210497.3700000001</v>
      </c>
      <c r="E116" s="29">
        <v>272354.90000000002</v>
      </c>
      <c r="F116" s="29">
        <v>471167.69</v>
      </c>
      <c r="G116" s="29">
        <f t="shared" si="1"/>
        <v>6011684.5800000001</v>
      </c>
      <c r="H116" s="28" t="s">
        <v>22</v>
      </c>
    </row>
    <row r="117" spans="1:12" ht="20.100000000000001" customHeight="1">
      <c r="A117" s="26">
        <v>110</v>
      </c>
      <c r="B117" s="27" t="s">
        <v>127</v>
      </c>
      <c r="C117" s="28" t="s">
        <v>7</v>
      </c>
      <c r="D117" s="29">
        <v>14433.38</v>
      </c>
      <c r="E117" s="29">
        <v>0</v>
      </c>
      <c r="F117" s="29">
        <v>9270</v>
      </c>
      <c r="G117" s="29">
        <f t="shared" si="1"/>
        <v>5163.3799999999992</v>
      </c>
      <c r="H117" s="28" t="s">
        <v>22</v>
      </c>
    </row>
    <row r="118" spans="1:12" ht="20.100000000000001" customHeight="1">
      <c r="A118" s="26">
        <v>111</v>
      </c>
      <c r="B118" s="27" t="s">
        <v>128</v>
      </c>
      <c r="C118" s="28" t="s">
        <v>7</v>
      </c>
      <c r="D118" s="29">
        <v>103373.34</v>
      </c>
      <c r="E118" s="29">
        <v>2020167.6799999999</v>
      </c>
      <c r="F118" s="29">
        <v>610000</v>
      </c>
      <c r="G118" s="29">
        <f t="shared" si="1"/>
        <v>1513541.02</v>
      </c>
      <c r="H118" s="28" t="s">
        <v>22</v>
      </c>
    </row>
    <row r="119" spans="1:12" s="1" customFormat="1" ht="20.100000000000001" customHeight="1">
      <c r="A119" s="26">
        <v>112</v>
      </c>
      <c r="B119" s="27" t="s">
        <v>129</v>
      </c>
      <c r="C119" s="28" t="s">
        <v>7</v>
      </c>
      <c r="D119" s="29">
        <v>32133779.120000001</v>
      </c>
      <c r="E119" s="29">
        <v>1340323.92</v>
      </c>
      <c r="F119" s="29">
        <v>34300000</v>
      </c>
      <c r="G119" s="29">
        <f t="shared" si="1"/>
        <v>-825896.96000000089</v>
      </c>
      <c r="H119" s="28" t="s">
        <v>22</v>
      </c>
      <c r="I119" s="15"/>
      <c r="J119" s="15"/>
      <c r="K119" s="15"/>
      <c r="L119" s="15"/>
    </row>
    <row r="120" spans="1:12" s="1" customFormat="1" ht="20.100000000000001" customHeight="1">
      <c r="A120" s="26">
        <v>113</v>
      </c>
      <c r="B120" s="27" t="s">
        <v>130</v>
      </c>
      <c r="C120" s="28" t="s">
        <v>7</v>
      </c>
      <c r="D120" s="29">
        <v>0</v>
      </c>
      <c r="E120" s="29">
        <v>248832902.31999999</v>
      </c>
      <c r="F120" s="29">
        <v>239556821.66</v>
      </c>
      <c r="G120" s="29">
        <f t="shared" si="1"/>
        <v>9276080.6599999964</v>
      </c>
      <c r="H120" s="28" t="s">
        <v>22</v>
      </c>
      <c r="I120" s="15"/>
      <c r="J120" s="15"/>
      <c r="K120" s="15"/>
      <c r="L120" s="15"/>
    </row>
    <row r="121" spans="1:12" s="1" customFormat="1" ht="20.100000000000001" customHeight="1">
      <c r="A121" s="26">
        <v>114</v>
      </c>
      <c r="B121" s="27" t="s">
        <v>131</v>
      </c>
      <c r="C121" s="28" t="s">
        <v>7</v>
      </c>
      <c r="D121" s="29">
        <v>0</v>
      </c>
      <c r="E121" s="29">
        <v>55000000</v>
      </c>
      <c r="F121" s="29">
        <v>28980000</v>
      </c>
      <c r="G121" s="29">
        <f t="shared" si="1"/>
        <v>26020000</v>
      </c>
      <c r="H121" s="28" t="s">
        <v>22</v>
      </c>
      <c r="I121" s="15"/>
      <c r="J121" s="15"/>
      <c r="K121" s="15"/>
      <c r="L121" s="15"/>
    </row>
    <row r="122" spans="1:12" s="2" customFormat="1" ht="20.100000000000001" customHeight="1">
      <c r="A122" s="144" t="s">
        <v>19</v>
      </c>
      <c r="B122" s="145"/>
      <c r="C122" s="146"/>
      <c r="D122" s="19">
        <f>SUM(D4+D24+D43+D114)</f>
        <v>188213563.10999998</v>
      </c>
      <c r="E122" s="19">
        <f>SUM(E4+E24+E43+E114)</f>
        <v>607536506.36000001</v>
      </c>
      <c r="F122" s="19">
        <f>SUM(F4+F24+F43+F114)</f>
        <v>552222358.78999996</v>
      </c>
      <c r="G122" s="19">
        <f t="shared" si="1"/>
        <v>243527710.68000007</v>
      </c>
      <c r="H122" s="18"/>
      <c r="I122" s="12"/>
      <c r="J122" s="12"/>
      <c r="K122" s="12"/>
      <c r="L122" s="12"/>
    </row>
    <row r="123" spans="1:12" ht="14.25" thickBot="1">
      <c r="C123" s="7"/>
      <c r="D123" s="8"/>
      <c r="H123" s="10"/>
    </row>
    <row r="124" spans="1:12" ht="23.25" thickBot="1">
      <c r="C124" s="31" t="s">
        <v>132</v>
      </c>
      <c r="D124" s="32">
        <v>188213563.11000001</v>
      </c>
      <c r="E124" s="32">
        <v>607536506.36000001</v>
      </c>
      <c r="F124" s="32">
        <v>552222358.78999996</v>
      </c>
      <c r="G124" s="33">
        <v>243527710.68000001</v>
      </c>
    </row>
    <row r="125" spans="1:12">
      <c r="D125" s="9">
        <f>SUM(D122-D124)</f>
        <v>-2.9802322387695313E-8</v>
      </c>
      <c r="E125" s="9">
        <f>SUM(E122-E124)</f>
        <v>0</v>
      </c>
      <c r="F125" s="9">
        <f t="shared" ref="F125:G125" si="2">SUM(F122-F124)</f>
        <v>0</v>
      </c>
      <c r="G125" s="9">
        <f t="shared" si="2"/>
        <v>5.9604644775390625E-8</v>
      </c>
    </row>
  </sheetData>
  <mergeCells count="3">
    <mergeCell ref="A1:H1"/>
    <mergeCell ref="D2:E2"/>
    <mergeCell ref="A122:C122"/>
  </mergeCells>
  <phoneticPr fontId="1" type="noConversion"/>
  <printOptions horizontalCentered="1"/>
  <pageMargins left="0.59055118110236227" right="0.39370078740157483" top="0.78740157480314965" bottom="0.78740157480314965" header="0.51181102362204722" footer="0.31496062992125984"/>
  <pageSetup paperSize="9" scale="90" firstPageNumber="32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view="pageBreakPreview" zoomScale="85" zoomScaleNormal="100" zoomScaleSheetLayoutView="85" workbookViewId="0">
      <selection sqref="A1:H1"/>
    </sheetView>
  </sheetViews>
  <sheetFormatPr defaultColWidth="19" defaultRowHeight="51.75" customHeight="1"/>
  <cols>
    <col min="1" max="1" width="5" style="48" customWidth="1"/>
    <col min="2" max="2" width="28" style="45" customWidth="1"/>
    <col min="3" max="3" width="7.875" style="48" customWidth="1"/>
    <col min="4" max="4" width="15.625" style="45" customWidth="1"/>
    <col min="5" max="5" width="15.625" style="140" customWidth="1"/>
    <col min="6" max="6" width="15.625" style="48" customWidth="1"/>
    <col min="7" max="7" width="15.625" style="45" customWidth="1"/>
    <col min="8" max="8" width="9.375" style="48" customWidth="1"/>
    <col min="9" max="256" width="19" style="45"/>
    <col min="257" max="257" width="33.75" style="45" customWidth="1"/>
    <col min="258" max="258" width="17.625" style="45" customWidth="1"/>
    <col min="259" max="259" width="21.25" style="45" customWidth="1"/>
    <col min="260" max="262" width="17.875" style="45" customWidth="1"/>
    <col min="263" max="263" width="14.875" style="45" customWidth="1"/>
    <col min="264" max="512" width="19" style="45"/>
    <col min="513" max="513" width="33.75" style="45" customWidth="1"/>
    <col min="514" max="514" width="17.625" style="45" customWidth="1"/>
    <col min="515" max="515" width="21.25" style="45" customWidth="1"/>
    <col min="516" max="518" width="17.875" style="45" customWidth="1"/>
    <col min="519" max="519" width="14.875" style="45" customWidth="1"/>
    <col min="520" max="768" width="19" style="45"/>
    <col min="769" max="769" width="33.75" style="45" customWidth="1"/>
    <col min="770" max="770" width="17.625" style="45" customWidth="1"/>
    <col min="771" max="771" width="21.25" style="45" customWidth="1"/>
    <col min="772" max="774" width="17.875" style="45" customWidth="1"/>
    <col min="775" max="775" width="14.875" style="45" customWidth="1"/>
    <col min="776" max="1024" width="19" style="45"/>
    <col min="1025" max="1025" width="33.75" style="45" customWidth="1"/>
    <col min="1026" max="1026" width="17.625" style="45" customWidth="1"/>
    <col min="1027" max="1027" width="21.25" style="45" customWidth="1"/>
    <col min="1028" max="1030" width="17.875" style="45" customWidth="1"/>
    <col min="1031" max="1031" width="14.875" style="45" customWidth="1"/>
    <col min="1032" max="1280" width="19" style="45"/>
    <col min="1281" max="1281" width="33.75" style="45" customWidth="1"/>
    <col min="1282" max="1282" width="17.625" style="45" customWidth="1"/>
    <col min="1283" max="1283" width="21.25" style="45" customWidth="1"/>
    <col min="1284" max="1286" width="17.875" style="45" customWidth="1"/>
    <col min="1287" max="1287" width="14.875" style="45" customWidth="1"/>
    <col min="1288" max="1536" width="19" style="45"/>
    <col min="1537" max="1537" width="33.75" style="45" customWidth="1"/>
    <col min="1538" max="1538" width="17.625" style="45" customWidth="1"/>
    <col min="1539" max="1539" width="21.25" style="45" customWidth="1"/>
    <col min="1540" max="1542" width="17.875" style="45" customWidth="1"/>
    <col min="1543" max="1543" width="14.875" style="45" customWidth="1"/>
    <col min="1544" max="1792" width="19" style="45"/>
    <col min="1793" max="1793" width="33.75" style="45" customWidth="1"/>
    <col min="1794" max="1794" width="17.625" style="45" customWidth="1"/>
    <col min="1795" max="1795" width="21.25" style="45" customWidth="1"/>
    <col min="1796" max="1798" width="17.875" style="45" customWidth="1"/>
    <col min="1799" max="1799" width="14.875" style="45" customWidth="1"/>
    <col min="1800" max="2048" width="19" style="45"/>
    <col min="2049" max="2049" width="33.75" style="45" customWidth="1"/>
    <col min="2050" max="2050" width="17.625" style="45" customWidth="1"/>
    <col min="2051" max="2051" width="21.25" style="45" customWidth="1"/>
    <col min="2052" max="2054" width="17.875" style="45" customWidth="1"/>
    <col min="2055" max="2055" width="14.875" style="45" customWidth="1"/>
    <col min="2056" max="2304" width="19" style="45"/>
    <col min="2305" max="2305" width="33.75" style="45" customWidth="1"/>
    <col min="2306" max="2306" width="17.625" style="45" customWidth="1"/>
    <col min="2307" max="2307" width="21.25" style="45" customWidth="1"/>
    <col min="2308" max="2310" width="17.875" style="45" customWidth="1"/>
    <col min="2311" max="2311" width="14.875" style="45" customWidth="1"/>
    <col min="2312" max="2560" width="19" style="45"/>
    <col min="2561" max="2561" width="33.75" style="45" customWidth="1"/>
    <col min="2562" max="2562" width="17.625" style="45" customWidth="1"/>
    <col min="2563" max="2563" width="21.25" style="45" customWidth="1"/>
    <col min="2564" max="2566" width="17.875" style="45" customWidth="1"/>
    <col min="2567" max="2567" width="14.875" style="45" customWidth="1"/>
    <col min="2568" max="2816" width="19" style="45"/>
    <col min="2817" max="2817" width="33.75" style="45" customWidth="1"/>
    <col min="2818" max="2818" width="17.625" style="45" customWidth="1"/>
    <col min="2819" max="2819" width="21.25" style="45" customWidth="1"/>
    <col min="2820" max="2822" width="17.875" style="45" customWidth="1"/>
    <col min="2823" max="2823" width="14.875" style="45" customWidth="1"/>
    <col min="2824" max="3072" width="19" style="45"/>
    <col min="3073" max="3073" width="33.75" style="45" customWidth="1"/>
    <col min="3074" max="3074" width="17.625" style="45" customWidth="1"/>
    <col min="3075" max="3075" width="21.25" style="45" customWidth="1"/>
    <col min="3076" max="3078" width="17.875" style="45" customWidth="1"/>
    <col min="3079" max="3079" width="14.875" style="45" customWidth="1"/>
    <col min="3080" max="3328" width="19" style="45"/>
    <col min="3329" max="3329" width="33.75" style="45" customWidth="1"/>
    <col min="3330" max="3330" width="17.625" style="45" customWidth="1"/>
    <col min="3331" max="3331" width="21.25" style="45" customWidth="1"/>
    <col min="3332" max="3334" width="17.875" style="45" customWidth="1"/>
    <col min="3335" max="3335" width="14.875" style="45" customWidth="1"/>
    <col min="3336" max="3584" width="19" style="45"/>
    <col min="3585" max="3585" width="33.75" style="45" customWidth="1"/>
    <col min="3586" max="3586" width="17.625" style="45" customWidth="1"/>
    <col min="3587" max="3587" width="21.25" style="45" customWidth="1"/>
    <col min="3588" max="3590" width="17.875" style="45" customWidth="1"/>
    <col min="3591" max="3591" width="14.875" style="45" customWidth="1"/>
    <col min="3592" max="3840" width="19" style="45"/>
    <col min="3841" max="3841" width="33.75" style="45" customWidth="1"/>
    <col min="3842" max="3842" width="17.625" style="45" customWidth="1"/>
    <col min="3843" max="3843" width="21.25" style="45" customWidth="1"/>
    <col min="3844" max="3846" width="17.875" style="45" customWidth="1"/>
    <col min="3847" max="3847" width="14.875" style="45" customWidth="1"/>
    <col min="3848" max="4096" width="19" style="45"/>
    <col min="4097" max="4097" width="33.75" style="45" customWidth="1"/>
    <col min="4098" max="4098" width="17.625" style="45" customWidth="1"/>
    <col min="4099" max="4099" width="21.25" style="45" customWidth="1"/>
    <col min="4100" max="4102" width="17.875" style="45" customWidth="1"/>
    <col min="4103" max="4103" width="14.875" style="45" customWidth="1"/>
    <col min="4104" max="4352" width="19" style="45"/>
    <col min="4353" max="4353" width="33.75" style="45" customWidth="1"/>
    <col min="4354" max="4354" width="17.625" style="45" customWidth="1"/>
    <col min="4355" max="4355" width="21.25" style="45" customWidth="1"/>
    <col min="4356" max="4358" width="17.875" style="45" customWidth="1"/>
    <col min="4359" max="4359" width="14.875" style="45" customWidth="1"/>
    <col min="4360" max="4608" width="19" style="45"/>
    <col min="4609" max="4609" width="33.75" style="45" customWidth="1"/>
    <col min="4610" max="4610" width="17.625" style="45" customWidth="1"/>
    <col min="4611" max="4611" width="21.25" style="45" customWidth="1"/>
    <col min="4612" max="4614" width="17.875" style="45" customWidth="1"/>
    <col min="4615" max="4615" width="14.875" style="45" customWidth="1"/>
    <col min="4616" max="4864" width="19" style="45"/>
    <col min="4865" max="4865" width="33.75" style="45" customWidth="1"/>
    <col min="4866" max="4866" width="17.625" style="45" customWidth="1"/>
    <col min="4867" max="4867" width="21.25" style="45" customWidth="1"/>
    <col min="4868" max="4870" width="17.875" style="45" customWidth="1"/>
    <col min="4871" max="4871" width="14.875" style="45" customWidth="1"/>
    <col min="4872" max="5120" width="19" style="45"/>
    <col min="5121" max="5121" width="33.75" style="45" customWidth="1"/>
    <col min="5122" max="5122" width="17.625" style="45" customWidth="1"/>
    <col min="5123" max="5123" width="21.25" style="45" customWidth="1"/>
    <col min="5124" max="5126" width="17.875" style="45" customWidth="1"/>
    <col min="5127" max="5127" width="14.875" style="45" customWidth="1"/>
    <col min="5128" max="5376" width="19" style="45"/>
    <col min="5377" max="5377" width="33.75" style="45" customWidth="1"/>
    <col min="5378" max="5378" width="17.625" style="45" customWidth="1"/>
    <col min="5379" max="5379" width="21.25" style="45" customWidth="1"/>
    <col min="5380" max="5382" width="17.875" style="45" customWidth="1"/>
    <col min="5383" max="5383" width="14.875" style="45" customWidth="1"/>
    <col min="5384" max="5632" width="19" style="45"/>
    <col min="5633" max="5633" width="33.75" style="45" customWidth="1"/>
    <col min="5634" max="5634" width="17.625" style="45" customWidth="1"/>
    <col min="5635" max="5635" width="21.25" style="45" customWidth="1"/>
    <col min="5636" max="5638" width="17.875" style="45" customWidth="1"/>
    <col min="5639" max="5639" width="14.875" style="45" customWidth="1"/>
    <col min="5640" max="5888" width="19" style="45"/>
    <col min="5889" max="5889" width="33.75" style="45" customWidth="1"/>
    <col min="5890" max="5890" width="17.625" style="45" customWidth="1"/>
    <col min="5891" max="5891" width="21.25" style="45" customWidth="1"/>
    <col min="5892" max="5894" width="17.875" style="45" customWidth="1"/>
    <col min="5895" max="5895" width="14.875" style="45" customWidth="1"/>
    <col min="5896" max="6144" width="19" style="45"/>
    <col min="6145" max="6145" width="33.75" style="45" customWidth="1"/>
    <col min="6146" max="6146" width="17.625" style="45" customWidth="1"/>
    <col min="6147" max="6147" width="21.25" style="45" customWidth="1"/>
    <col min="6148" max="6150" width="17.875" style="45" customWidth="1"/>
    <col min="6151" max="6151" width="14.875" style="45" customWidth="1"/>
    <col min="6152" max="6400" width="19" style="45"/>
    <col min="6401" max="6401" width="33.75" style="45" customWidth="1"/>
    <col min="6402" max="6402" width="17.625" style="45" customWidth="1"/>
    <col min="6403" max="6403" width="21.25" style="45" customWidth="1"/>
    <col min="6404" max="6406" width="17.875" style="45" customWidth="1"/>
    <col min="6407" max="6407" width="14.875" style="45" customWidth="1"/>
    <col min="6408" max="6656" width="19" style="45"/>
    <col min="6657" max="6657" width="33.75" style="45" customWidth="1"/>
    <col min="6658" max="6658" width="17.625" style="45" customWidth="1"/>
    <col min="6659" max="6659" width="21.25" style="45" customWidth="1"/>
    <col min="6660" max="6662" width="17.875" style="45" customWidth="1"/>
    <col min="6663" max="6663" width="14.875" style="45" customWidth="1"/>
    <col min="6664" max="6912" width="19" style="45"/>
    <col min="6913" max="6913" width="33.75" style="45" customWidth="1"/>
    <col min="6914" max="6914" width="17.625" style="45" customWidth="1"/>
    <col min="6915" max="6915" width="21.25" style="45" customWidth="1"/>
    <col min="6916" max="6918" width="17.875" style="45" customWidth="1"/>
    <col min="6919" max="6919" width="14.875" style="45" customWidth="1"/>
    <col min="6920" max="7168" width="19" style="45"/>
    <col min="7169" max="7169" width="33.75" style="45" customWidth="1"/>
    <col min="7170" max="7170" width="17.625" style="45" customWidth="1"/>
    <col min="7171" max="7171" width="21.25" style="45" customWidth="1"/>
    <col min="7172" max="7174" width="17.875" style="45" customWidth="1"/>
    <col min="7175" max="7175" width="14.875" style="45" customWidth="1"/>
    <col min="7176" max="7424" width="19" style="45"/>
    <col min="7425" max="7425" width="33.75" style="45" customWidth="1"/>
    <col min="7426" max="7426" width="17.625" style="45" customWidth="1"/>
    <col min="7427" max="7427" width="21.25" style="45" customWidth="1"/>
    <col min="7428" max="7430" width="17.875" style="45" customWidth="1"/>
    <col min="7431" max="7431" width="14.875" style="45" customWidth="1"/>
    <col min="7432" max="7680" width="19" style="45"/>
    <col min="7681" max="7681" width="33.75" style="45" customWidth="1"/>
    <col min="7682" max="7682" width="17.625" style="45" customWidth="1"/>
    <col min="7683" max="7683" width="21.25" style="45" customWidth="1"/>
    <col min="7684" max="7686" width="17.875" style="45" customWidth="1"/>
    <col min="7687" max="7687" width="14.875" style="45" customWidth="1"/>
    <col min="7688" max="7936" width="19" style="45"/>
    <col min="7937" max="7937" width="33.75" style="45" customWidth="1"/>
    <col min="7938" max="7938" width="17.625" style="45" customWidth="1"/>
    <col min="7939" max="7939" width="21.25" style="45" customWidth="1"/>
    <col min="7940" max="7942" width="17.875" style="45" customWidth="1"/>
    <col min="7943" max="7943" width="14.875" style="45" customWidth="1"/>
    <col min="7944" max="8192" width="19" style="45"/>
    <col min="8193" max="8193" width="33.75" style="45" customWidth="1"/>
    <col min="8194" max="8194" width="17.625" style="45" customWidth="1"/>
    <col min="8195" max="8195" width="21.25" style="45" customWidth="1"/>
    <col min="8196" max="8198" width="17.875" style="45" customWidth="1"/>
    <col min="8199" max="8199" width="14.875" style="45" customWidth="1"/>
    <col min="8200" max="8448" width="19" style="45"/>
    <col min="8449" max="8449" width="33.75" style="45" customWidth="1"/>
    <col min="8450" max="8450" width="17.625" style="45" customWidth="1"/>
    <col min="8451" max="8451" width="21.25" style="45" customWidth="1"/>
    <col min="8452" max="8454" width="17.875" style="45" customWidth="1"/>
    <col min="8455" max="8455" width="14.875" style="45" customWidth="1"/>
    <col min="8456" max="8704" width="19" style="45"/>
    <col min="8705" max="8705" width="33.75" style="45" customWidth="1"/>
    <col min="8706" max="8706" width="17.625" style="45" customWidth="1"/>
    <col min="8707" max="8707" width="21.25" style="45" customWidth="1"/>
    <col min="8708" max="8710" width="17.875" style="45" customWidth="1"/>
    <col min="8711" max="8711" width="14.875" style="45" customWidth="1"/>
    <col min="8712" max="8960" width="19" style="45"/>
    <col min="8961" max="8961" width="33.75" style="45" customWidth="1"/>
    <col min="8962" max="8962" width="17.625" style="45" customWidth="1"/>
    <col min="8963" max="8963" width="21.25" style="45" customWidth="1"/>
    <col min="8964" max="8966" width="17.875" style="45" customWidth="1"/>
    <col min="8967" max="8967" width="14.875" style="45" customWidth="1"/>
    <col min="8968" max="9216" width="19" style="45"/>
    <col min="9217" max="9217" width="33.75" style="45" customWidth="1"/>
    <col min="9218" max="9218" width="17.625" style="45" customWidth="1"/>
    <col min="9219" max="9219" width="21.25" style="45" customWidth="1"/>
    <col min="9220" max="9222" width="17.875" style="45" customWidth="1"/>
    <col min="9223" max="9223" width="14.875" style="45" customWidth="1"/>
    <col min="9224" max="9472" width="19" style="45"/>
    <col min="9473" max="9473" width="33.75" style="45" customWidth="1"/>
    <col min="9474" max="9474" width="17.625" style="45" customWidth="1"/>
    <col min="9475" max="9475" width="21.25" style="45" customWidth="1"/>
    <col min="9476" max="9478" width="17.875" style="45" customWidth="1"/>
    <col min="9479" max="9479" width="14.875" style="45" customWidth="1"/>
    <col min="9480" max="9728" width="19" style="45"/>
    <col min="9729" max="9729" width="33.75" style="45" customWidth="1"/>
    <col min="9730" max="9730" width="17.625" style="45" customWidth="1"/>
    <col min="9731" max="9731" width="21.25" style="45" customWidth="1"/>
    <col min="9732" max="9734" width="17.875" style="45" customWidth="1"/>
    <col min="9735" max="9735" width="14.875" style="45" customWidth="1"/>
    <col min="9736" max="9984" width="19" style="45"/>
    <col min="9985" max="9985" width="33.75" style="45" customWidth="1"/>
    <col min="9986" max="9986" width="17.625" style="45" customWidth="1"/>
    <col min="9987" max="9987" width="21.25" style="45" customWidth="1"/>
    <col min="9988" max="9990" width="17.875" style="45" customWidth="1"/>
    <col min="9991" max="9991" width="14.875" style="45" customWidth="1"/>
    <col min="9992" max="10240" width="19" style="45"/>
    <col min="10241" max="10241" width="33.75" style="45" customWidth="1"/>
    <col min="10242" max="10242" width="17.625" style="45" customWidth="1"/>
    <col min="10243" max="10243" width="21.25" style="45" customWidth="1"/>
    <col min="10244" max="10246" width="17.875" style="45" customWidth="1"/>
    <col min="10247" max="10247" width="14.875" style="45" customWidth="1"/>
    <col min="10248" max="10496" width="19" style="45"/>
    <col min="10497" max="10497" width="33.75" style="45" customWidth="1"/>
    <col min="10498" max="10498" width="17.625" style="45" customWidth="1"/>
    <col min="10499" max="10499" width="21.25" style="45" customWidth="1"/>
    <col min="10500" max="10502" width="17.875" style="45" customWidth="1"/>
    <col min="10503" max="10503" width="14.875" style="45" customWidth="1"/>
    <col min="10504" max="10752" width="19" style="45"/>
    <col min="10753" max="10753" width="33.75" style="45" customWidth="1"/>
    <col min="10754" max="10754" width="17.625" style="45" customWidth="1"/>
    <col min="10755" max="10755" width="21.25" style="45" customWidth="1"/>
    <col min="10756" max="10758" width="17.875" style="45" customWidth="1"/>
    <col min="10759" max="10759" width="14.875" style="45" customWidth="1"/>
    <col min="10760" max="11008" width="19" style="45"/>
    <col min="11009" max="11009" width="33.75" style="45" customWidth="1"/>
    <col min="11010" max="11010" width="17.625" style="45" customWidth="1"/>
    <col min="11011" max="11011" width="21.25" style="45" customWidth="1"/>
    <col min="11012" max="11014" width="17.875" style="45" customWidth="1"/>
    <col min="11015" max="11015" width="14.875" style="45" customWidth="1"/>
    <col min="11016" max="11264" width="19" style="45"/>
    <col min="11265" max="11265" width="33.75" style="45" customWidth="1"/>
    <col min="11266" max="11266" width="17.625" style="45" customWidth="1"/>
    <col min="11267" max="11267" width="21.25" style="45" customWidth="1"/>
    <col min="11268" max="11270" width="17.875" style="45" customWidth="1"/>
    <col min="11271" max="11271" width="14.875" style="45" customWidth="1"/>
    <col min="11272" max="11520" width="19" style="45"/>
    <col min="11521" max="11521" width="33.75" style="45" customWidth="1"/>
    <col min="11522" max="11522" width="17.625" style="45" customWidth="1"/>
    <col min="11523" max="11523" width="21.25" style="45" customWidth="1"/>
    <col min="11524" max="11526" width="17.875" style="45" customWidth="1"/>
    <col min="11527" max="11527" width="14.875" style="45" customWidth="1"/>
    <col min="11528" max="11776" width="19" style="45"/>
    <col min="11777" max="11777" width="33.75" style="45" customWidth="1"/>
    <col min="11778" max="11778" width="17.625" style="45" customWidth="1"/>
    <col min="11779" max="11779" width="21.25" style="45" customWidth="1"/>
    <col min="11780" max="11782" width="17.875" style="45" customWidth="1"/>
    <col min="11783" max="11783" width="14.875" style="45" customWidth="1"/>
    <col min="11784" max="12032" width="19" style="45"/>
    <col min="12033" max="12033" width="33.75" style="45" customWidth="1"/>
    <col min="12034" max="12034" width="17.625" style="45" customWidth="1"/>
    <col min="12035" max="12035" width="21.25" style="45" customWidth="1"/>
    <col min="12036" max="12038" width="17.875" style="45" customWidth="1"/>
    <col min="12039" max="12039" width="14.875" style="45" customWidth="1"/>
    <col min="12040" max="12288" width="19" style="45"/>
    <col min="12289" max="12289" width="33.75" style="45" customWidth="1"/>
    <col min="12290" max="12290" width="17.625" style="45" customWidth="1"/>
    <col min="12291" max="12291" width="21.25" style="45" customWidth="1"/>
    <col min="12292" max="12294" width="17.875" style="45" customWidth="1"/>
    <col min="12295" max="12295" width="14.875" style="45" customWidth="1"/>
    <col min="12296" max="12544" width="19" style="45"/>
    <col min="12545" max="12545" width="33.75" style="45" customWidth="1"/>
    <col min="12546" max="12546" width="17.625" style="45" customWidth="1"/>
    <col min="12547" max="12547" width="21.25" style="45" customWidth="1"/>
    <col min="12548" max="12550" width="17.875" style="45" customWidth="1"/>
    <col min="12551" max="12551" width="14.875" style="45" customWidth="1"/>
    <col min="12552" max="12800" width="19" style="45"/>
    <col min="12801" max="12801" width="33.75" style="45" customWidth="1"/>
    <col min="12802" max="12802" width="17.625" style="45" customWidth="1"/>
    <col min="12803" max="12803" width="21.25" style="45" customWidth="1"/>
    <col min="12804" max="12806" width="17.875" style="45" customWidth="1"/>
    <col min="12807" max="12807" width="14.875" style="45" customWidth="1"/>
    <col min="12808" max="13056" width="19" style="45"/>
    <col min="13057" max="13057" width="33.75" style="45" customWidth="1"/>
    <col min="13058" max="13058" width="17.625" style="45" customWidth="1"/>
    <col min="13059" max="13059" width="21.25" style="45" customWidth="1"/>
    <col min="13060" max="13062" width="17.875" style="45" customWidth="1"/>
    <col min="13063" max="13063" width="14.875" style="45" customWidth="1"/>
    <col min="13064" max="13312" width="19" style="45"/>
    <col min="13313" max="13313" width="33.75" style="45" customWidth="1"/>
    <col min="13314" max="13314" width="17.625" style="45" customWidth="1"/>
    <col min="13315" max="13315" width="21.25" style="45" customWidth="1"/>
    <col min="13316" max="13318" width="17.875" style="45" customWidth="1"/>
    <col min="13319" max="13319" width="14.875" style="45" customWidth="1"/>
    <col min="13320" max="13568" width="19" style="45"/>
    <col min="13569" max="13569" width="33.75" style="45" customWidth="1"/>
    <col min="13570" max="13570" width="17.625" style="45" customWidth="1"/>
    <col min="13571" max="13571" width="21.25" style="45" customWidth="1"/>
    <col min="13572" max="13574" width="17.875" style="45" customWidth="1"/>
    <col min="13575" max="13575" width="14.875" style="45" customWidth="1"/>
    <col min="13576" max="13824" width="19" style="45"/>
    <col min="13825" max="13825" width="33.75" style="45" customWidth="1"/>
    <col min="13826" max="13826" width="17.625" style="45" customWidth="1"/>
    <col min="13827" max="13827" width="21.25" style="45" customWidth="1"/>
    <col min="13828" max="13830" width="17.875" style="45" customWidth="1"/>
    <col min="13831" max="13831" width="14.875" style="45" customWidth="1"/>
    <col min="13832" max="14080" width="19" style="45"/>
    <col min="14081" max="14081" width="33.75" style="45" customWidth="1"/>
    <col min="14082" max="14082" width="17.625" style="45" customWidth="1"/>
    <col min="14083" max="14083" width="21.25" style="45" customWidth="1"/>
    <col min="14084" max="14086" width="17.875" style="45" customWidth="1"/>
    <col min="14087" max="14087" width="14.875" style="45" customWidth="1"/>
    <col min="14088" max="14336" width="19" style="45"/>
    <col min="14337" max="14337" width="33.75" style="45" customWidth="1"/>
    <col min="14338" max="14338" width="17.625" style="45" customWidth="1"/>
    <col min="14339" max="14339" width="21.25" style="45" customWidth="1"/>
    <col min="14340" max="14342" width="17.875" style="45" customWidth="1"/>
    <col min="14343" max="14343" width="14.875" style="45" customWidth="1"/>
    <col min="14344" max="14592" width="19" style="45"/>
    <col min="14593" max="14593" width="33.75" style="45" customWidth="1"/>
    <col min="14594" max="14594" width="17.625" style="45" customWidth="1"/>
    <col min="14595" max="14595" width="21.25" style="45" customWidth="1"/>
    <col min="14596" max="14598" width="17.875" style="45" customWidth="1"/>
    <col min="14599" max="14599" width="14.875" style="45" customWidth="1"/>
    <col min="14600" max="14848" width="19" style="45"/>
    <col min="14849" max="14849" width="33.75" style="45" customWidth="1"/>
    <col min="14850" max="14850" width="17.625" style="45" customWidth="1"/>
    <col min="14851" max="14851" width="21.25" style="45" customWidth="1"/>
    <col min="14852" max="14854" width="17.875" style="45" customWidth="1"/>
    <col min="14855" max="14855" width="14.875" style="45" customWidth="1"/>
    <col min="14856" max="15104" width="19" style="45"/>
    <col min="15105" max="15105" width="33.75" style="45" customWidth="1"/>
    <col min="15106" max="15106" width="17.625" style="45" customWidth="1"/>
    <col min="15107" max="15107" width="21.25" style="45" customWidth="1"/>
    <col min="15108" max="15110" width="17.875" style="45" customWidth="1"/>
    <col min="15111" max="15111" width="14.875" style="45" customWidth="1"/>
    <col min="15112" max="15360" width="19" style="45"/>
    <col min="15361" max="15361" width="33.75" style="45" customWidth="1"/>
    <col min="15362" max="15362" width="17.625" style="45" customWidth="1"/>
    <col min="15363" max="15363" width="21.25" style="45" customWidth="1"/>
    <col min="15364" max="15366" width="17.875" style="45" customWidth="1"/>
    <col min="15367" max="15367" width="14.875" style="45" customWidth="1"/>
    <col min="15368" max="15616" width="19" style="45"/>
    <col min="15617" max="15617" width="33.75" style="45" customWidth="1"/>
    <col min="15618" max="15618" width="17.625" style="45" customWidth="1"/>
    <col min="15619" max="15619" width="21.25" style="45" customWidth="1"/>
    <col min="15620" max="15622" width="17.875" style="45" customWidth="1"/>
    <col min="15623" max="15623" width="14.875" style="45" customWidth="1"/>
    <col min="15624" max="15872" width="19" style="45"/>
    <col min="15873" max="15873" width="33.75" style="45" customWidth="1"/>
    <col min="15874" max="15874" width="17.625" style="45" customWidth="1"/>
    <col min="15875" max="15875" width="21.25" style="45" customWidth="1"/>
    <col min="15876" max="15878" width="17.875" style="45" customWidth="1"/>
    <col min="15879" max="15879" width="14.875" style="45" customWidth="1"/>
    <col min="15880" max="16128" width="19" style="45"/>
    <col min="16129" max="16129" width="33.75" style="45" customWidth="1"/>
    <col min="16130" max="16130" width="17.625" style="45" customWidth="1"/>
    <col min="16131" max="16131" width="21.25" style="45" customWidth="1"/>
    <col min="16132" max="16134" width="17.875" style="45" customWidth="1"/>
    <col min="16135" max="16135" width="14.875" style="45" customWidth="1"/>
    <col min="16136" max="16384" width="19" style="45"/>
  </cols>
  <sheetData>
    <row r="1" spans="1:12" ht="39.950000000000003" customHeight="1">
      <c r="A1" s="156" t="s">
        <v>292</v>
      </c>
      <c r="B1" s="147"/>
      <c r="C1" s="147"/>
      <c r="D1" s="147"/>
      <c r="E1" s="147"/>
      <c r="F1" s="147"/>
      <c r="G1" s="147"/>
      <c r="H1" s="147"/>
    </row>
    <row r="2" spans="1:12" s="42" customFormat="1" ht="30" customHeight="1" thickBot="1">
      <c r="A2" s="35" t="s">
        <v>8</v>
      </c>
      <c r="B2" s="35"/>
      <c r="C2" s="36"/>
      <c r="D2" s="37"/>
      <c r="E2" s="65" t="s">
        <v>135</v>
      </c>
      <c r="F2" s="44"/>
      <c r="G2" s="38"/>
      <c r="H2" s="39" t="s">
        <v>136</v>
      </c>
      <c r="I2" s="41"/>
      <c r="J2" s="41"/>
      <c r="K2" s="41"/>
      <c r="L2" s="41"/>
    </row>
    <row r="3" spans="1:12" s="46" customFormat="1" ht="30" customHeight="1">
      <c r="A3" s="52" t="s">
        <v>137</v>
      </c>
      <c r="B3" s="53" t="s">
        <v>144</v>
      </c>
      <c r="C3" s="53" t="s">
        <v>145</v>
      </c>
      <c r="D3" s="53" t="s">
        <v>138</v>
      </c>
      <c r="E3" s="66" t="s">
        <v>139</v>
      </c>
      <c r="F3" s="53" t="s">
        <v>140</v>
      </c>
      <c r="G3" s="53" t="s">
        <v>141</v>
      </c>
      <c r="H3" s="54" t="s">
        <v>142</v>
      </c>
    </row>
    <row r="4" spans="1:12" ht="30" customHeight="1">
      <c r="A4" s="55">
        <v>1</v>
      </c>
      <c r="B4" s="51" t="s">
        <v>0</v>
      </c>
      <c r="C4" s="64" t="s">
        <v>152</v>
      </c>
      <c r="D4" s="47">
        <v>479327.77</v>
      </c>
      <c r="E4" s="49">
        <v>0</v>
      </c>
      <c r="F4" s="47">
        <v>260000</v>
      </c>
      <c r="G4" s="43">
        <f>SUM(D4+E4-F4)</f>
        <v>219327.77000000002</v>
      </c>
      <c r="H4" s="56" t="s">
        <v>143</v>
      </c>
    </row>
    <row r="5" spans="1:12" ht="30" customHeight="1">
      <c r="A5" s="55">
        <v>2</v>
      </c>
      <c r="B5" s="51" t="s">
        <v>25</v>
      </c>
      <c r="C5" s="64" t="s">
        <v>152</v>
      </c>
      <c r="D5" s="47">
        <v>735520</v>
      </c>
      <c r="E5" s="49">
        <v>0</v>
      </c>
      <c r="F5" s="47"/>
      <c r="G5" s="43">
        <f t="shared" ref="G5:G68" si="0">SUM(D5+E5-F5)</f>
        <v>735520</v>
      </c>
      <c r="H5" s="56" t="s">
        <v>143</v>
      </c>
    </row>
    <row r="6" spans="1:12" ht="30" customHeight="1">
      <c r="A6" s="55">
        <v>3</v>
      </c>
      <c r="B6" s="51" t="s">
        <v>26</v>
      </c>
      <c r="C6" s="64" t="s">
        <v>152</v>
      </c>
      <c r="D6" s="47"/>
      <c r="E6" s="49">
        <v>0</v>
      </c>
      <c r="F6" s="47"/>
      <c r="G6" s="43">
        <f t="shared" si="0"/>
        <v>0</v>
      </c>
      <c r="H6" s="56" t="s">
        <v>143</v>
      </c>
    </row>
    <row r="7" spans="1:12" ht="30" customHeight="1">
      <c r="A7" s="55">
        <v>4</v>
      </c>
      <c r="B7" s="51" t="s">
        <v>27</v>
      </c>
      <c r="C7" s="64" t="s">
        <v>152</v>
      </c>
      <c r="D7" s="47">
        <v>768563.16</v>
      </c>
      <c r="E7" s="49">
        <v>0</v>
      </c>
      <c r="F7" s="47"/>
      <c r="G7" s="43">
        <f t="shared" si="0"/>
        <v>768563.16</v>
      </c>
      <c r="H7" s="56" t="s">
        <v>143</v>
      </c>
    </row>
    <row r="8" spans="1:12" ht="30" customHeight="1">
      <c r="A8" s="55">
        <v>5</v>
      </c>
      <c r="B8" s="51" t="s">
        <v>28</v>
      </c>
      <c r="C8" s="64" t="s">
        <v>152</v>
      </c>
      <c r="D8" s="47">
        <v>830549.18</v>
      </c>
      <c r="E8" s="49">
        <v>54381</v>
      </c>
      <c r="F8" s="47">
        <v>350000</v>
      </c>
      <c r="G8" s="43">
        <f t="shared" si="0"/>
        <v>534930.18000000005</v>
      </c>
      <c r="H8" s="56" t="s">
        <v>143</v>
      </c>
    </row>
    <row r="9" spans="1:12" ht="30" customHeight="1">
      <c r="A9" s="55">
        <v>6</v>
      </c>
      <c r="B9" s="51" t="s">
        <v>29</v>
      </c>
      <c r="C9" s="64" t="s">
        <v>152</v>
      </c>
      <c r="D9" s="47"/>
      <c r="E9" s="49">
        <v>15000</v>
      </c>
      <c r="F9" s="47">
        <v>15000</v>
      </c>
      <c r="G9" s="43">
        <f t="shared" si="0"/>
        <v>0</v>
      </c>
      <c r="H9" s="56" t="s">
        <v>143</v>
      </c>
    </row>
    <row r="10" spans="1:12" ht="30" customHeight="1">
      <c r="A10" s="55">
        <v>7</v>
      </c>
      <c r="B10" s="51" t="s">
        <v>30</v>
      </c>
      <c r="C10" s="64" t="s">
        <v>152</v>
      </c>
      <c r="D10" s="47">
        <v>6388676.6200000001</v>
      </c>
      <c r="E10" s="49">
        <v>20796854.07</v>
      </c>
      <c r="F10" s="47">
        <v>16178579.15</v>
      </c>
      <c r="G10" s="43">
        <f t="shared" si="0"/>
        <v>11006951.540000001</v>
      </c>
      <c r="H10" s="56" t="s">
        <v>143</v>
      </c>
    </row>
    <row r="11" spans="1:12" ht="30" customHeight="1">
      <c r="A11" s="55">
        <v>8</v>
      </c>
      <c r="B11" s="51" t="s">
        <v>31</v>
      </c>
      <c r="C11" s="64" t="s">
        <v>152</v>
      </c>
      <c r="D11" s="47">
        <v>428778.14</v>
      </c>
      <c r="E11" s="49">
        <v>2040000</v>
      </c>
      <c r="F11" s="47">
        <v>2040000</v>
      </c>
      <c r="G11" s="43">
        <f t="shared" si="0"/>
        <v>428778.14000000013</v>
      </c>
      <c r="H11" s="56" t="s">
        <v>143</v>
      </c>
    </row>
    <row r="12" spans="1:12" ht="30" customHeight="1">
      <c r="A12" s="55">
        <v>9</v>
      </c>
      <c r="B12" s="51" t="s">
        <v>32</v>
      </c>
      <c r="C12" s="64" t="s">
        <v>152</v>
      </c>
      <c r="D12" s="47">
        <v>13404.74</v>
      </c>
      <c r="E12" s="49">
        <v>0</v>
      </c>
      <c r="F12" s="47"/>
      <c r="G12" s="43">
        <f t="shared" si="0"/>
        <v>13404.74</v>
      </c>
      <c r="H12" s="56" t="s">
        <v>143</v>
      </c>
    </row>
    <row r="13" spans="1:12" ht="30" customHeight="1">
      <c r="A13" s="55">
        <v>10</v>
      </c>
      <c r="B13" s="51" t="s">
        <v>147</v>
      </c>
      <c r="C13" s="64" t="s">
        <v>152</v>
      </c>
      <c r="D13" s="49">
        <v>2999.86</v>
      </c>
      <c r="E13" s="49">
        <v>4013.89</v>
      </c>
      <c r="F13" s="47">
        <v>6869.03</v>
      </c>
      <c r="G13" s="43">
        <f t="shared" si="0"/>
        <v>144.72000000000025</v>
      </c>
      <c r="H13" s="56" t="s">
        <v>143</v>
      </c>
    </row>
    <row r="14" spans="1:12" ht="30" customHeight="1">
      <c r="A14" s="55">
        <v>11</v>
      </c>
      <c r="B14" s="51" t="s">
        <v>38</v>
      </c>
      <c r="C14" s="64" t="s">
        <v>152</v>
      </c>
      <c r="D14" s="47">
        <v>2113</v>
      </c>
      <c r="E14" s="49">
        <v>121</v>
      </c>
      <c r="F14" s="47"/>
      <c r="G14" s="43">
        <f t="shared" si="0"/>
        <v>2234</v>
      </c>
      <c r="H14" s="56" t="s">
        <v>143</v>
      </c>
    </row>
    <row r="15" spans="1:12" ht="30" customHeight="1">
      <c r="A15" s="55">
        <v>12</v>
      </c>
      <c r="B15" s="51" t="s">
        <v>40</v>
      </c>
      <c r="C15" s="64" t="s">
        <v>152</v>
      </c>
      <c r="D15" s="47">
        <v>67661.47</v>
      </c>
      <c r="E15" s="49">
        <v>6850000</v>
      </c>
      <c r="F15" s="47">
        <v>5250000</v>
      </c>
      <c r="G15" s="43">
        <f t="shared" si="0"/>
        <v>1667661.4699999997</v>
      </c>
      <c r="H15" s="56" t="s">
        <v>143</v>
      </c>
    </row>
    <row r="16" spans="1:12" ht="30" customHeight="1">
      <c r="A16" s="55">
        <v>13</v>
      </c>
      <c r="B16" s="51" t="s">
        <v>42</v>
      </c>
      <c r="C16" s="64" t="s">
        <v>152</v>
      </c>
      <c r="D16" s="47">
        <v>16943128.260000002</v>
      </c>
      <c r="E16" s="49">
        <v>49952451.109999999</v>
      </c>
      <c r="F16" s="47">
        <v>29902814</v>
      </c>
      <c r="G16" s="43">
        <f t="shared" si="0"/>
        <v>36992765.370000005</v>
      </c>
      <c r="H16" s="56" t="s">
        <v>143</v>
      </c>
    </row>
    <row r="17" spans="1:8" ht="30" customHeight="1">
      <c r="A17" s="55">
        <v>14</v>
      </c>
      <c r="B17" s="51" t="s">
        <v>1</v>
      </c>
      <c r="C17" s="64" t="s">
        <v>152</v>
      </c>
      <c r="D17" s="47">
        <v>13324312.140000001</v>
      </c>
      <c r="E17" s="49">
        <v>0</v>
      </c>
      <c r="F17" s="47">
        <v>650000</v>
      </c>
      <c r="G17" s="43">
        <f t="shared" si="0"/>
        <v>12674312.140000001</v>
      </c>
      <c r="H17" s="56" t="s">
        <v>143</v>
      </c>
    </row>
    <row r="18" spans="1:8" ht="30" customHeight="1">
      <c r="A18" s="55">
        <v>15</v>
      </c>
      <c r="B18" s="51" t="s">
        <v>2</v>
      </c>
      <c r="C18" s="64" t="s">
        <v>152</v>
      </c>
      <c r="D18" s="47">
        <v>36583.65</v>
      </c>
      <c r="E18" s="49">
        <v>0</v>
      </c>
      <c r="F18" s="47"/>
      <c r="G18" s="43">
        <f t="shared" si="0"/>
        <v>36583.65</v>
      </c>
      <c r="H18" s="56" t="s">
        <v>143</v>
      </c>
    </row>
    <row r="19" spans="1:8" ht="30" customHeight="1">
      <c r="A19" s="55">
        <v>16</v>
      </c>
      <c r="B19" s="51" t="s">
        <v>43</v>
      </c>
      <c r="C19" s="64" t="s">
        <v>152</v>
      </c>
      <c r="D19" s="47">
        <v>0</v>
      </c>
      <c r="E19" s="49">
        <v>0</v>
      </c>
      <c r="F19" s="47"/>
      <c r="G19" s="43">
        <f t="shared" si="0"/>
        <v>0</v>
      </c>
      <c r="H19" s="56" t="s">
        <v>143</v>
      </c>
    </row>
    <row r="20" spans="1:8" ht="30" customHeight="1">
      <c r="A20" s="55">
        <v>17</v>
      </c>
      <c r="B20" s="51" t="s">
        <v>4</v>
      </c>
      <c r="C20" s="64" t="s">
        <v>152</v>
      </c>
      <c r="D20" s="47">
        <v>99645.85</v>
      </c>
      <c r="E20" s="49">
        <v>0</v>
      </c>
      <c r="F20" s="47"/>
      <c r="G20" s="43">
        <f t="shared" si="0"/>
        <v>99645.85</v>
      </c>
      <c r="H20" s="56" t="s">
        <v>143</v>
      </c>
    </row>
    <row r="21" spans="1:8" ht="30" customHeight="1">
      <c r="A21" s="55">
        <v>18</v>
      </c>
      <c r="B21" s="51" t="s">
        <v>3</v>
      </c>
      <c r="C21" s="64" t="s">
        <v>152</v>
      </c>
      <c r="D21" s="47">
        <v>1490000</v>
      </c>
      <c r="E21" s="49">
        <v>0</v>
      </c>
      <c r="F21" s="47">
        <v>300000</v>
      </c>
      <c r="G21" s="43">
        <f t="shared" si="0"/>
        <v>1190000</v>
      </c>
      <c r="H21" s="56" t="s">
        <v>143</v>
      </c>
    </row>
    <row r="22" spans="1:8" ht="30" customHeight="1">
      <c r="A22" s="55">
        <v>19</v>
      </c>
      <c r="B22" s="51" t="s">
        <v>45</v>
      </c>
      <c r="C22" s="64" t="s">
        <v>152</v>
      </c>
      <c r="D22" s="47">
        <v>50732.98</v>
      </c>
      <c r="E22" s="49">
        <v>958500</v>
      </c>
      <c r="F22" s="47">
        <v>903639</v>
      </c>
      <c r="G22" s="43">
        <f t="shared" si="0"/>
        <v>105593.97999999998</v>
      </c>
      <c r="H22" s="56" t="s">
        <v>143</v>
      </c>
    </row>
    <row r="23" spans="1:8" ht="30" customHeight="1">
      <c r="A23" s="55">
        <v>20</v>
      </c>
      <c r="B23" s="51" t="s">
        <v>46</v>
      </c>
      <c r="C23" s="64" t="s">
        <v>152</v>
      </c>
      <c r="D23" s="47">
        <v>1000000</v>
      </c>
      <c r="E23" s="49">
        <v>-1000000</v>
      </c>
      <c r="F23" s="47"/>
      <c r="G23" s="43">
        <f t="shared" si="0"/>
        <v>0</v>
      </c>
      <c r="H23" s="56" t="s">
        <v>143</v>
      </c>
    </row>
    <row r="24" spans="1:8" ht="30" customHeight="1">
      <c r="A24" s="55">
        <v>21</v>
      </c>
      <c r="B24" s="51" t="s">
        <v>47</v>
      </c>
      <c r="C24" s="64" t="s">
        <v>152</v>
      </c>
      <c r="D24" s="47">
        <v>918940</v>
      </c>
      <c r="E24" s="49">
        <v>0</v>
      </c>
      <c r="F24" s="47">
        <v>212400</v>
      </c>
      <c r="G24" s="43">
        <f t="shared" si="0"/>
        <v>706540</v>
      </c>
      <c r="H24" s="56" t="s">
        <v>143</v>
      </c>
    </row>
    <row r="25" spans="1:8" ht="30" customHeight="1">
      <c r="A25" s="55">
        <v>22</v>
      </c>
      <c r="B25" s="51" t="s">
        <v>48</v>
      </c>
      <c r="C25" s="64" t="s">
        <v>152</v>
      </c>
      <c r="D25" s="47">
        <v>3000269.9</v>
      </c>
      <c r="E25" s="49">
        <v>96068.22</v>
      </c>
      <c r="F25" s="47"/>
      <c r="G25" s="43">
        <f t="shared" si="0"/>
        <v>3096338.12</v>
      </c>
      <c r="H25" s="56" t="s">
        <v>143</v>
      </c>
    </row>
    <row r="26" spans="1:8" ht="30" customHeight="1">
      <c r="A26" s="55">
        <v>23</v>
      </c>
      <c r="B26" s="51" t="s">
        <v>49</v>
      </c>
      <c r="C26" s="64" t="s">
        <v>152</v>
      </c>
      <c r="D26" s="47">
        <v>150000</v>
      </c>
      <c r="E26" s="49">
        <v>0</v>
      </c>
      <c r="F26" s="47">
        <v>150000</v>
      </c>
      <c r="G26" s="43">
        <f t="shared" si="0"/>
        <v>0</v>
      </c>
      <c r="H26" s="56" t="s">
        <v>143</v>
      </c>
    </row>
    <row r="27" spans="1:8" ht="30" customHeight="1">
      <c r="A27" s="55">
        <v>24</v>
      </c>
      <c r="B27" s="51" t="s">
        <v>50</v>
      </c>
      <c r="C27" s="64" t="s">
        <v>152</v>
      </c>
      <c r="D27" s="47">
        <v>1056988.67</v>
      </c>
      <c r="E27" s="49">
        <v>0</v>
      </c>
      <c r="F27" s="47">
        <v>110000</v>
      </c>
      <c r="G27" s="43">
        <f t="shared" si="0"/>
        <v>946988.66999999993</v>
      </c>
      <c r="H27" s="56" t="s">
        <v>143</v>
      </c>
    </row>
    <row r="28" spans="1:8" ht="30" customHeight="1">
      <c r="A28" s="55">
        <v>25</v>
      </c>
      <c r="B28" s="51" t="s">
        <v>51</v>
      </c>
      <c r="C28" s="64" t="s">
        <v>152</v>
      </c>
      <c r="D28" s="47">
        <v>0</v>
      </c>
      <c r="E28" s="49">
        <v>0</v>
      </c>
      <c r="F28" s="47"/>
      <c r="G28" s="43">
        <f t="shared" si="0"/>
        <v>0</v>
      </c>
      <c r="H28" s="56" t="s">
        <v>143</v>
      </c>
    </row>
    <row r="29" spans="1:8" ht="30" customHeight="1">
      <c r="A29" s="55">
        <v>26</v>
      </c>
      <c r="B29" s="51" t="s">
        <v>52</v>
      </c>
      <c r="C29" s="64" t="s">
        <v>152</v>
      </c>
      <c r="D29" s="47">
        <v>306652</v>
      </c>
      <c r="E29" s="49">
        <v>0</v>
      </c>
      <c r="F29" s="47"/>
      <c r="G29" s="43">
        <f t="shared" si="0"/>
        <v>306652</v>
      </c>
      <c r="H29" s="56" t="s">
        <v>143</v>
      </c>
    </row>
    <row r="30" spans="1:8" ht="30" customHeight="1">
      <c r="A30" s="55">
        <v>27</v>
      </c>
      <c r="B30" s="51" t="s">
        <v>53</v>
      </c>
      <c r="C30" s="64" t="s">
        <v>152</v>
      </c>
      <c r="D30" s="47">
        <v>154001</v>
      </c>
      <c r="E30" s="49">
        <v>0</v>
      </c>
      <c r="F30" s="47">
        <v>17750</v>
      </c>
      <c r="G30" s="43">
        <f t="shared" si="0"/>
        <v>136251</v>
      </c>
      <c r="H30" s="56" t="s">
        <v>143</v>
      </c>
    </row>
    <row r="31" spans="1:8" ht="30" customHeight="1">
      <c r="A31" s="55">
        <v>28</v>
      </c>
      <c r="B31" s="51" t="s">
        <v>54</v>
      </c>
      <c r="C31" s="64" t="s">
        <v>152</v>
      </c>
      <c r="D31" s="47">
        <v>1024249</v>
      </c>
      <c r="E31" s="49">
        <v>-1024249</v>
      </c>
      <c r="F31" s="47"/>
      <c r="G31" s="43">
        <f t="shared" si="0"/>
        <v>0</v>
      </c>
      <c r="H31" s="56" t="s">
        <v>143</v>
      </c>
    </row>
    <row r="32" spans="1:8" ht="30" customHeight="1">
      <c r="A32" s="55">
        <v>29</v>
      </c>
      <c r="B32" s="50" t="s">
        <v>55</v>
      </c>
      <c r="C32" s="64" t="s">
        <v>152</v>
      </c>
      <c r="D32" s="47">
        <v>50000</v>
      </c>
      <c r="E32" s="49">
        <v>900000</v>
      </c>
      <c r="F32" s="47">
        <v>900000</v>
      </c>
      <c r="G32" s="43">
        <f t="shared" si="0"/>
        <v>50000</v>
      </c>
      <c r="H32" s="56" t="s">
        <v>143</v>
      </c>
    </row>
    <row r="33" spans="1:8" ht="30" customHeight="1">
      <c r="A33" s="55">
        <v>30</v>
      </c>
      <c r="B33" s="51" t="s">
        <v>56</v>
      </c>
      <c r="C33" s="64" t="s">
        <v>152</v>
      </c>
      <c r="D33" s="47">
        <v>512000</v>
      </c>
      <c r="E33" s="49">
        <v>0</v>
      </c>
      <c r="F33" s="47"/>
      <c r="G33" s="43">
        <f t="shared" si="0"/>
        <v>512000</v>
      </c>
      <c r="H33" s="56" t="s">
        <v>143</v>
      </c>
    </row>
    <row r="34" spans="1:8" ht="30" customHeight="1">
      <c r="A34" s="55">
        <v>31</v>
      </c>
      <c r="B34" s="51" t="s">
        <v>148</v>
      </c>
      <c r="C34" s="64" t="s">
        <v>152</v>
      </c>
      <c r="D34" s="47"/>
      <c r="E34" s="49">
        <v>2200000</v>
      </c>
      <c r="F34" s="47">
        <v>17000</v>
      </c>
      <c r="G34" s="43">
        <f t="shared" si="0"/>
        <v>2183000</v>
      </c>
      <c r="H34" s="56" t="s">
        <v>143</v>
      </c>
    </row>
    <row r="35" spans="1:8" ht="30" customHeight="1">
      <c r="A35" s="55">
        <v>32</v>
      </c>
      <c r="B35" s="51" t="s">
        <v>57</v>
      </c>
      <c r="C35" s="64" t="s">
        <v>152</v>
      </c>
      <c r="D35" s="47">
        <v>1302386.72</v>
      </c>
      <c r="E35" s="49">
        <v>27000</v>
      </c>
      <c r="F35" s="47"/>
      <c r="G35" s="43">
        <f t="shared" si="0"/>
        <v>1329386.72</v>
      </c>
      <c r="H35" s="56" t="s">
        <v>143</v>
      </c>
    </row>
    <row r="36" spans="1:8" ht="30" customHeight="1">
      <c r="A36" s="55">
        <v>33</v>
      </c>
      <c r="B36" s="51" t="s">
        <v>58</v>
      </c>
      <c r="C36" s="64" t="s">
        <v>152</v>
      </c>
      <c r="D36" s="47">
        <v>2510646.08</v>
      </c>
      <c r="E36" s="49">
        <v>54000</v>
      </c>
      <c r="F36" s="47"/>
      <c r="G36" s="43">
        <f t="shared" si="0"/>
        <v>2564646.08</v>
      </c>
      <c r="H36" s="56" t="s">
        <v>143</v>
      </c>
    </row>
    <row r="37" spans="1:8" ht="30" customHeight="1">
      <c r="A37" s="55">
        <v>34</v>
      </c>
      <c r="B37" s="51" t="s">
        <v>59</v>
      </c>
      <c r="C37" s="64" t="s">
        <v>152</v>
      </c>
      <c r="D37" s="47">
        <v>2706900</v>
      </c>
      <c r="E37" s="49">
        <v>59400</v>
      </c>
      <c r="F37" s="47"/>
      <c r="G37" s="43">
        <f t="shared" si="0"/>
        <v>2766300</v>
      </c>
      <c r="H37" s="56" t="s">
        <v>143</v>
      </c>
    </row>
    <row r="38" spans="1:8" ht="30" customHeight="1">
      <c r="A38" s="55">
        <v>35</v>
      </c>
      <c r="B38" s="51" t="s">
        <v>60</v>
      </c>
      <c r="C38" s="64" t="s">
        <v>152</v>
      </c>
      <c r="D38" s="47">
        <v>5275088.3600000003</v>
      </c>
      <c r="E38" s="49">
        <v>113501.59</v>
      </c>
      <c r="F38" s="47">
        <v>1071325.6000000001</v>
      </c>
      <c r="G38" s="43">
        <f t="shared" si="0"/>
        <v>4317264.3499999996</v>
      </c>
      <c r="H38" s="56" t="s">
        <v>143</v>
      </c>
    </row>
    <row r="39" spans="1:8" ht="30" customHeight="1">
      <c r="A39" s="55">
        <v>36</v>
      </c>
      <c r="B39" s="51" t="s">
        <v>61</v>
      </c>
      <c r="C39" s="64" t="s">
        <v>152</v>
      </c>
      <c r="D39" s="47">
        <v>575000</v>
      </c>
      <c r="E39" s="49">
        <v>375000</v>
      </c>
      <c r="F39" s="47">
        <v>250000</v>
      </c>
      <c r="G39" s="43">
        <f t="shared" si="0"/>
        <v>700000</v>
      </c>
      <c r="H39" s="56" t="s">
        <v>143</v>
      </c>
    </row>
    <row r="40" spans="1:8" ht="30" customHeight="1">
      <c r="A40" s="55">
        <v>37</v>
      </c>
      <c r="B40" s="51" t="s">
        <v>62</v>
      </c>
      <c r="C40" s="64" t="s">
        <v>152</v>
      </c>
      <c r="D40" s="47">
        <v>172592.66</v>
      </c>
      <c r="E40" s="49">
        <v>760068.01</v>
      </c>
      <c r="F40" s="47">
        <v>375000</v>
      </c>
      <c r="G40" s="43">
        <f t="shared" si="0"/>
        <v>557660.67000000004</v>
      </c>
      <c r="H40" s="56" t="s">
        <v>143</v>
      </c>
    </row>
    <row r="41" spans="1:8" ht="30" customHeight="1">
      <c r="A41" s="55">
        <v>38</v>
      </c>
      <c r="B41" s="51" t="s">
        <v>63</v>
      </c>
      <c r="C41" s="64" t="s">
        <v>152</v>
      </c>
      <c r="D41" s="47">
        <v>409656.88</v>
      </c>
      <c r="E41" s="49">
        <v>6762230.6799999997</v>
      </c>
      <c r="F41" s="47">
        <v>6834721.54</v>
      </c>
      <c r="G41" s="43">
        <f t="shared" si="0"/>
        <v>337166.01999999955</v>
      </c>
      <c r="H41" s="56" t="s">
        <v>143</v>
      </c>
    </row>
    <row r="42" spans="1:8" ht="30" customHeight="1">
      <c r="A42" s="55">
        <v>39</v>
      </c>
      <c r="B42" s="51" t="s">
        <v>64</v>
      </c>
      <c r="C42" s="64" t="s">
        <v>152</v>
      </c>
      <c r="D42" s="47">
        <v>2431524.29</v>
      </c>
      <c r="E42" s="49">
        <v>1526823.87</v>
      </c>
      <c r="F42" s="47">
        <v>1220768.25</v>
      </c>
      <c r="G42" s="43">
        <f t="shared" si="0"/>
        <v>2737579.91</v>
      </c>
      <c r="H42" s="56" t="s">
        <v>143</v>
      </c>
    </row>
    <row r="43" spans="1:8" ht="30" customHeight="1">
      <c r="A43" s="55">
        <v>40</v>
      </c>
      <c r="B43" s="51" t="s">
        <v>65</v>
      </c>
      <c r="C43" s="64" t="s">
        <v>152</v>
      </c>
      <c r="D43" s="47">
        <v>1334604.6399999999</v>
      </c>
      <c r="E43" s="49">
        <v>0</v>
      </c>
      <c r="F43" s="47"/>
      <c r="G43" s="43">
        <f t="shared" si="0"/>
        <v>1334604.6399999999</v>
      </c>
      <c r="H43" s="56" t="s">
        <v>143</v>
      </c>
    </row>
    <row r="44" spans="1:8" ht="30" customHeight="1">
      <c r="A44" s="55">
        <v>41</v>
      </c>
      <c r="B44" s="51" t="s">
        <v>66</v>
      </c>
      <c r="C44" s="64" t="s">
        <v>152</v>
      </c>
      <c r="D44" s="47">
        <v>850000</v>
      </c>
      <c r="E44" s="49">
        <v>0</v>
      </c>
      <c r="F44" s="47"/>
      <c r="G44" s="43">
        <f t="shared" si="0"/>
        <v>850000</v>
      </c>
      <c r="H44" s="56" t="s">
        <v>143</v>
      </c>
    </row>
    <row r="45" spans="1:8" ht="30" customHeight="1">
      <c r="A45" s="55">
        <v>42</v>
      </c>
      <c r="B45" s="51" t="s">
        <v>67</v>
      </c>
      <c r="C45" s="64" t="s">
        <v>152</v>
      </c>
      <c r="D45" s="47">
        <v>1354363.95</v>
      </c>
      <c r="E45" s="49">
        <v>0</v>
      </c>
      <c r="F45" s="47"/>
      <c r="G45" s="43">
        <f t="shared" si="0"/>
        <v>1354363.95</v>
      </c>
      <c r="H45" s="56" t="s">
        <v>143</v>
      </c>
    </row>
    <row r="46" spans="1:8" ht="30" customHeight="1">
      <c r="A46" s="55">
        <v>43</v>
      </c>
      <c r="B46" s="51" t="s">
        <v>68</v>
      </c>
      <c r="C46" s="64" t="s">
        <v>152</v>
      </c>
      <c r="D46" s="47">
        <v>200000</v>
      </c>
      <c r="E46" s="49">
        <v>0</v>
      </c>
      <c r="F46" s="47"/>
      <c r="G46" s="43">
        <f t="shared" si="0"/>
        <v>200000</v>
      </c>
      <c r="H46" s="56" t="s">
        <v>143</v>
      </c>
    </row>
    <row r="47" spans="1:8" ht="30" customHeight="1">
      <c r="A47" s="55">
        <v>44</v>
      </c>
      <c r="B47" s="51" t="s">
        <v>69</v>
      </c>
      <c r="C47" s="64" t="s">
        <v>152</v>
      </c>
      <c r="D47" s="47">
        <v>482095.48</v>
      </c>
      <c r="E47" s="49">
        <v>1000000</v>
      </c>
      <c r="F47" s="47">
        <v>1000000</v>
      </c>
      <c r="G47" s="43">
        <f t="shared" si="0"/>
        <v>482095.48</v>
      </c>
      <c r="H47" s="56" t="s">
        <v>143</v>
      </c>
    </row>
    <row r="48" spans="1:8" ht="30" customHeight="1">
      <c r="A48" s="55">
        <v>45</v>
      </c>
      <c r="B48" s="51" t="s">
        <v>70</v>
      </c>
      <c r="C48" s="64" t="s">
        <v>152</v>
      </c>
      <c r="D48" s="47">
        <v>0</v>
      </c>
      <c r="E48" s="49">
        <v>0</v>
      </c>
      <c r="F48" s="47"/>
      <c r="G48" s="43">
        <f t="shared" si="0"/>
        <v>0</v>
      </c>
      <c r="H48" s="56" t="s">
        <v>143</v>
      </c>
    </row>
    <row r="49" spans="1:8" ht="30" customHeight="1">
      <c r="A49" s="55">
        <v>46</v>
      </c>
      <c r="B49" s="51" t="s">
        <v>71</v>
      </c>
      <c r="C49" s="64" t="s">
        <v>152</v>
      </c>
      <c r="D49" s="47">
        <v>301000</v>
      </c>
      <c r="E49" s="49">
        <v>0</v>
      </c>
      <c r="F49" s="47"/>
      <c r="G49" s="43">
        <f t="shared" si="0"/>
        <v>301000</v>
      </c>
      <c r="H49" s="56" t="s">
        <v>143</v>
      </c>
    </row>
    <row r="50" spans="1:8" ht="30" customHeight="1">
      <c r="A50" s="55">
        <v>47</v>
      </c>
      <c r="B50" s="51" t="s">
        <v>72</v>
      </c>
      <c r="C50" s="64" t="s">
        <v>152</v>
      </c>
      <c r="D50" s="47">
        <v>288620.55</v>
      </c>
      <c r="E50" s="49">
        <v>0</v>
      </c>
      <c r="F50" s="47"/>
      <c r="G50" s="43">
        <f t="shared" si="0"/>
        <v>288620.55</v>
      </c>
      <c r="H50" s="56" t="s">
        <v>143</v>
      </c>
    </row>
    <row r="51" spans="1:8" ht="30" customHeight="1">
      <c r="A51" s="55">
        <v>48</v>
      </c>
      <c r="B51" s="51" t="s">
        <v>73</v>
      </c>
      <c r="C51" s="64" t="s">
        <v>152</v>
      </c>
      <c r="D51" s="47">
        <v>1116162.9099999999</v>
      </c>
      <c r="E51" s="49">
        <v>465312.1</v>
      </c>
      <c r="F51" s="47">
        <v>150200</v>
      </c>
      <c r="G51" s="43">
        <f t="shared" si="0"/>
        <v>1431275.0099999998</v>
      </c>
      <c r="H51" s="56" t="s">
        <v>143</v>
      </c>
    </row>
    <row r="52" spans="1:8" ht="30" customHeight="1">
      <c r="A52" s="55">
        <v>49</v>
      </c>
      <c r="B52" s="51" t="s">
        <v>74</v>
      </c>
      <c r="C52" s="64" t="s">
        <v>152</v>
      </c>
      <c r="D52" s="47">
        <v>150090.92000000001</v>
      </c>
      <c r="E52" s="49">
        <v>0</v>
      </c>
      <c r="F52" s="47"/>
      <c r="G52" s="43">
        <f t="shared" si="0"/>
        <v>150090.92000000001</v>
      </c>
      <c r="H52" s="56" t="s">
        <v>143</v>
      </c>
    </row>
    <row r="53" spans="1:8" ht="30" customHeight="1">
      <c r="A53" s="55">
        <v>50</v>
      </c>
      <c r="B53" s="50" t="s">
        <v>75</v>
      </c>
      <c r="C53" s="64" t="s">
        <v>152</v>
      </c>
      <c r="D53" s="47">
        <v>4849965.8099999996</v>
      </c>
      <c r="E53" s="49">
        <v>161700</v>
      </c>
      <c r="F53" s="47">
        <v>622713.5</v>
      </c>
      <c r="G53" s="43">
        <f t="shared" si="0"/>
        <v>4388952.3099999996</v>
      </c>
      <c r="H53" s="56" t="s">
        <v>143</v>
      </c>
    </row>
    <row r="54" spans="1:8" ht="30" customHeight="1">
      <c r="A54" s="55">
        <v>51</v>
      </c>
      <c r="B54" s="51" t="s">
        <v>76</v>
      </c>
      <c r="C54" s="64" t="s">
        <v>152</v>
      </c>
      <c r="D54" s="47">
        <v>529582.93000000005</v>
      </c>
      <c r="E54" s="49">
        <v>0</v>
      </c>
      <c r="F54" s="47"/>
      <c r="G54" s="43">
        <f t="shared" si="0"/>
        <v>529582.93000000005</v>
      </c>
      <c r="H54" s="56" t="s">
        <v>143</v>
      </c>
    </row>
    <row r="55" spans="1:8" ht="30" customHeight="1">
      <c r="A55" s="55">
        <v>52</v>
      </c>
      <c r="B55" s="51" t="s">
        <v>77</v>
      </c>
      <c r="C55" s="64" t="s">
        <v>152</v>
      </c>
      <c r="D55" s="47">
        <v>105320.5</v>
      </c>
      <c r="E55" s="49">
        <v>224505.75</v>
      </c>
      <c r="F55" s="47"/>
      <c r="G55" s="43">
        <f t="shared" si="0"/>
        <v>329826.25</v>
      </c>
      <c r="H55" s="56" t="s">
        <v>143</v>
      </c>
    </row>
    <row r="56" spans="1:8" ht="30" customHeight="1">
      <c r="A56" s="55">
        <v>53</v>
      </c>
      <c r="B56" s="50" t="s">
        <v>78</v>
      </c>
      <c r="C56" s="64" t="s">
        <v>152</v>
      </c>
      <c r="D56" s="47">
        <v>551400</v>
      </c>
      <c r="E56" s="49">
        <v>0</v>
      </c>
      <c r="F56" s="47"/>
      <c r="G56" s="43">
        <f t="shared" si="0"/>
        <v>551400</v>
      </c>
      <c r="H56" s="56" t="s">
        <v>143</v>
      </c>
    </row>
    <row r="57" spans="1:8" ht="30" customHeight="1">
      <c r="A57" s="55">
        <v>54</v>
      </c>
      <c r="B57" s="51" t="s">
        <v>79</v>
      </c>
      <c r="C57" s="64" t="s">
        <v>152</v>
      </c>
      <c r="D57" s="47">
        <v>1821156.02</v>
      </c>
      <c r="E57" s="49">
        <v>121607.36</v>
      </c>
      <c r="F57" s="47">
        <v>143340.72</v>
      </c>
      <c r="G57" s="43">
        <f t="shared" si="0"/>
        <v>1799422.6600000001</v>
      </c>
      <c r="H57" s="56" t="s">
        <v>143</v>
      </c>
    </row>
    <row r="58" spans="1:8" ht="30" customHeight="1">
      <c r="A58" s="55">
        <v>55</v>
      </c>
      <c r="B58" s="51" t="s">
        <v>80</v>
      </c>
      <c r="C58" s="64" t="s">
        <v>152</v>
      </c>
      <c r="D58" s="47">
        <v>1108370.4099999999</v>
      </c>
      <c r="E58" s="49">
        <v>33216</v>
      </c>
      <c r="F58" s="47"/>
      <c r="G58" s="43">
        <f t="shared" si="0"/>
        <v>1141586.4099999999</v>
      </c>
      <c r="H58" s="56" t="s">
        <v>143</v>
      </c>
    </row>
    <row r="59" spans="1:8" ht="30" customHeight="1">
      <c r="A59" s="55">
        <v>56</v>
      </c>
      <c r="B59" s="51" t="s">
        <v>81</v>
      </c>
      <c r="C59" s="64" t="s">
        <v>152</v>
      </c>
      <c r="D59" s="47">
        <v>418429.2</v>
      </c>
      <c r="E59" s="49">
        <v>0</v>
      </c>
      <c r="F59" s="47"/>
      <c r="G59" s="43">
        <f t="shared" si="0"/>
        <v>418429.2</v>
      </c>
      <c r="H59" s="56" t="s">
        <v>143</v>
      </c>
    </row>
    <row r="60" spans="1:8" ht="30" customHeight="1">
      <c r="A60" s="55">
        <v>57</v>
      </c>
      <c r="B60" s="51" t="s">
        <v>82</v>
      </c>
      <c r="C60" s="64" t="s">
        <v>152</v>
      </c>
      <c r="D60" s="47">
        <v>995492.4</v>
      </c>
      <c r="E60" s="49">
        <v>-995492.4</v>
      </c>
      <c r="F60" s="47"/>
      <c r="G60" s="43">
        <f t="shared" si="0"/>
        <v>0</v>
      </c>
      <c r="H60" s="56" t="s">
        <v>143</v>
      </c>
    </row>
    <row r="61" spans="1:8" ht="30" customHeight="1">
      <c r="A61" s="55">
        <v>58</v>
      </c>
      <c r="B61" s="51" t="s">
        <v>83</v>
      </c>
      <c r="C61" s="64" t="s">
        <v>152</v>
      </c>
      <c r="D61" s="47">
        <v>523506.2</v>
      </c>
      <c r="E61" s="49">
        <v>0</v>
      </c>
      <c r="F61" s="47"/>
      <c r="G61" s="43">
        <f t="shared" si="0"/>
        <v>523506.2</v>
      </c>
      <c r="H61" s="56" t="s">
        <v>143</v>
      </c>
    </row>
    <row r="62" spans="1:8" ht="30" customHeight="1">
      <c r="A62" s="55">
        <v>59</v>
      </c>
      <c r="B62" s="51" t="s">
        <v>84</v>
      </c>
      <c r="C62" s="64" t="s">
        <v>152</v>
      </c>
      <c r="D62" s="47">
        <v>235544.08</v>
      </c>
      <c r="E62" s="49">
        <v>0</v>
      </c>
      <c r="F62" s="47"/>
      <c r="G62" s="43">
        <f t="shared" si="0"/>
        <v>235544.08</v>
      </c>
      <c r="H62" s="56" t="s">
        <v>143</v>
      </c>
    </row>
    <row r="63" spans="1:8" ht="30" customHeight="1">
      <c r="A63" s="55">
        <v>60</v>
      </c>
      <c r="B63" s="51" t="s">
        <v>85</v>
      </c>
      <c r="C63" s="64" t="s">
        <v>152</v>
      </c>
      <c r="D63" s="47">
        <v>872575.62</v>
      </c>
      <c r="E63" s="49">
        <v>58600</v>
      </c>
      <c r="F63" s="47">
        <v>413301.12</v>
      </c>
      <c r="G63" s="43">
        <f t="shared" si="0"/>
        <v>517874.5</v>
      </c>
      <c r="H63" s="56" t="s">
        <v>143</v>
      </c>
    </row>
    <row r="64" spans="1:8" ht="30" customHeight="1">
      <c r="A64" s="55">
        <v>61</v>
      </c>
      <c r="B64" s="51" t="s">
        <v>86</v>
      </c>
      <c r="C64" s="64" t="s">
        <v>152</v>
      </c>
      <c r="D64" s="47">
        <v>2036000</v>
      </c>
      <c r="E64" s="49">
        <v>0</v>
      </c>
      <c r="F64" s="47"/>
      <c r="G64" s="43">
        <f t="shared" si="0"/>
        <v>2036000</v>
      </c>
      <c r="H64" s="56" t="s">
        <v>143</v>
      </c>
    </row>
    <row r="65" spans="1:8" ht="30" customHeight="1">
      <c r="A65" s="55">
        <v>62</v>
      </c>
      <c r="B65" s="51" t="s">
        <v>87</v>
      </c>
      <c r="C65" s="64" t="s">
        <v>152</v>
      </c>
      <c r="D65" s="47">
        <v>920191.76</v>
      </c>
      <c r="E65" s="49">
        <v>0</v>
      </c>
      <c r="F65" s="47"/>
      <c r="G65" s="43">
        <f t="shared" si="0"/>
        <v>920191.76</v>
      </c>
      <c r="H65" s="56" t="s">
        <v>143</v>
      </c>
    </row>
    <row r="66" spans="1:8" ht="30" customHeight="1">
      <c r="A66" s="55">
        <v>63</v>
      </c>
      <c r="B66" s="51" t="s">
        <v>88</v>
      </c>
      <c r="C66" s="64" t="s">
        <v>152</v>
      </c>
      <c r="D66" s="47">
        <v>560000</v>
      </c>
      <c r="E66" s="49">
        <v>0</v>
      </c>
      <c r="F66" s="47"/>
      <c r="G66" s="43">
        <f t="shared" si="0"/>
        <v>560000</v>
      </c>
      <c r="H66" s="56" t="s">
        <v>143</v>
      </c>
    </row>
    <row r="67" spans="1:8" ht="30" customHeight="1">
      <c r="A67" s="55">
        <v>64</v>
      </c>
      <c r="B67" s="51" t="s">
        <v>149</v>
      </c>
      <c r="C67" s="64" t="s">
        <v>152</v>
      </c>
      <c r="D67" s="47">
        <v>25000</v>
      </c>
      <c r="E67" s="49">
        <v>200000</v>
      </c>
      <c r="F67" s="47">
        <v>200000</v>
      </c>
      <c r="G67" s="43">
        <f t="shared" si="0"/>
        <v>25000</v>
      </c>
      <c r="H67" s="56" t="s">
        <v>143</v>
      </c>
    </row>
    <row r="68" spans="1:8" ht="30" customHeight="1">
      <c r="A68" s="55">
        <v>65</v>
      </c>
      <c r="B68" s="51" t="s">
        <v>90</v>
      </c>
      <c r="C68" s="64" t="s">
        <v>152</v>
      </c>
      <c r="D68" s="47">
        <v>4000</v>
      </c>
      <c r="E68" s="49">
        <v>0</v>
      </c>
      <c r="F68" s="47"/>
      <c r="G68" s="43">
        <f t="shared" si="0"/>
        <v>4000</v>
      </c>
      <c r="H68" s="56" t="s">
        <v>143</v>
      </c>
    </row>
    <row r="69" spans="1:8" ht="30" customHeight="1">
      <c r="A69" s="55">
        <v>66</v>
      </c>
      <c r="B69" s="51" t="s">
        <v>91</v>
      </c>
      <c r="C69" s="64" t="s">
        <v>152</v>
      </c>
      <c r="D69" s="47">
        <v>107100</v>
      </c>
      <c r="E69" s="49">
        <v>0</v>
      </c>
      <c r="F69" s="47"/>
      <c r="G69" s="43">
        <f t="shared" ref="G69:G111" si="1">SUM(D69+E69-F69)</f>
        <v>107100</v>
      </c>
      <c r="H69" s="56" t="s">
        <v>143</v>
      </c>
    </row>
    <row r="70" spans="1:8" ht="30" customHeight="1">
      <c r="A70" s="55">
        <v>67</v>
      </c>
      <c r="B70" s="51" t="s">
        <v>92</v>
      </c>
      <c r="C70" s="64" t="s">
        <v>152</v>
      </c>
      <c r="D70" s="47">
        <v>21154</v>
      </c>
      <c r="E70" s="49">
        <v>0</v>
      </c>
      <c r="F70" s="47"/>
      <c r="G70" s="43">
        <f t="shared" si="1"/>
        <v>21154</v>
      </c>
      <c r="H70" s="56" t="s">
        <v>143</v>
      </c>
    </row>
    <row r="71" spans="1:8" ht="30" customHeight="1">
      <c r="A71" s="55">
        <v>68</v>
      </c>
      <c r="B71" s="51" t="s">
        <v>93</v>
      </c>
      <c r="C71" s="64" t="s">
        <v>152</v>
      </c>
      <c r="D71" s="47">
        <v>131234.29999999999</v>
      </c>
      <c r="E71" s="49">
        <v>0</v>
      </c>
      <c r="F71" s="47">
        <v>131234.29999999999</v>
      </c>
      <c r="G71" s="43">
        <f t="shared" si="1"/>
        <v>0</v>
      </c>
      <c r="H71" s="56" t="s">
        <v>143</v>
      </c>
    </row>
    <row r="72" spans="1:8" ht="30" customHeight="1">
      <c r="A72" s="55">
        <v>69</v>
      </c>
      <c r="B72" s="51" t="s">
        <v>94</v>
      </c>
      <c r="C72" s="64" t="s">
        <v>152</v>
      </c>
      <c r="D72" s="47">
        <v>1468818.14</v>
      </c>
      <c r="E72" s="49">
        <v>1230029</v>
      </c>
      <c r="F72" s="47">
        <v>2394011.9300000002</v>
      </c>
      <c r="G72" s="43">
        <f t="shared" si="1"/>
        <v>304835.2099999995</v>
      </c>
      <c r="H72" s="56" t="s">
        <v>143</v>
      </c>
    </row>
    <row r="73" spans="1:8" ht="30" customHeight="1">
      <c r="A73" s="55">
        <v>70</v>
      </c>
      <c r="B73" s="51" t="s">
        <v>95</v>
      </c>
      <c r="C73" s="64" t="s">
        <v>152</v>
      </c>
      <c r="D73" s="47">
        <v>318004.99</v>
      </c>
      <c r="E73" s="49">
        <v>0</v>
      </c>
      <c r="F73" s="47"/>
      <c r="G73" s="43">
        <f t="shared" si="1"/>
        <v>318004.99</v>
      </c>
      <c r="H73" s="56" t="s">
        <v>143</v>
      </c>
    </row>
    <row r="74" spans="1:8" ht="30" customHeight="1">
      <c r="A74" s="55">
        <v>71</v>
      </c>
      <c r="B74" s="51" t="s">
        <v>96</v>
      </c>
      <c r="C74" s="64" t="s">
        <v>152</v>
      </c>
      <c r="D74" s="47">
        <v>851383.81</v>
      </c>
      <c r="E74" s="49">
        <v>1240744.71</v>
      </c>
      <c r="F74" s="47">
        <v>353698.97</v>
      </c>
      <c r="G74" s="43">
        <f t="shared" si="1"/>
        <v>1738429.55</v>
      </c>
      <c r="H74" s="56" t="s">
        <v>143</v>
      </c>
    </row>
    <row r="75" spans="1:8" ht="30" customHeight="1">
      <c r="A75" s="55">
        <v>72</v>
      </c>
      <c r="B75" s="51" t="s">
        <v>97</v>
      </c>
      <c r="C75" s="64" t="s">
        <v>152</v>
      </c>
      <c r="D75" s="47">
        <v>291730</v>
      </c>
      <c r="E75" s="49">
        <v>0</v>
      </c>
      <c r="F75" s="47"/>
      <c r="G75" s="43">
        <f t="shared" si="1"/>
        <v>291730</v>
      </c>
      <c r="H75" s="56" t="s">
        <v>143</v>
      </c>
    </row>
    <row r="76" spans="1:8" ht="30" customHeight="1">
      <c r="A76" s="55">
        <v>73</v>
      </c>
      <c r="B76" s="51" t="s">
        <v>98</v>
      </c>
      <c r="C76" s="64" t="s">
        <v>152</v>
      </c>
      <c r="D76" s="47">
        <v>413543.83</v>
      </c>
      <c r="E76" s="49">
        <v>25844.42</v>
      </c>
      <c r="F76" s="47"/>
      <c r="G76" s="43">
        <f t="shared" si="1"/>
        <v>439388.25</v>
      </c>
      <c r="H76" s="56" t="s">
        <v>143</v>
      </c>
    </row>
    <row r="77" spans="1:8" ht="30" customHeight="1">
      <c r="A77" s="55">
        <v>74</v>
      </c>
      <c r="B77" s="51" t="s">
        <v>99</v>
      </c>
      <c r="C77" s="64" t="s">
        <v>152</v>
      </c>
      <c r="D77" s="47">
        <v>257513.81</v>
      </c>
      <c r="E77" s="49">
        <v>0</v>
      </c>
      <c r="F77" s="47">
        <v>189200</v>
      </c>
      <c r="G77" s="43">
        <f t="shared" si="1"/>
        <v>68313.81</v>
      </c>
      <c r="H77" s="56" t="s">
        <v>143</v>
      </c>
    </row>
    <row r="78" spans="1:8" ht="30" customHeight="1">
      <c r="A78" s="55">
        <v>75</v>
      </c>
      <c r="B78" s="51" t="s">
        <v>100</v>
      </c>
      <c r="C78" s="64" t="s">
        <v>152</v>
      </c>
      <c r="D78" s="47">
        <v>56470</v>
      </c>
      <c r="E78" s="49">
        <v>0</v>
      </c>
      <c r="F78" s="47"/>
      <c r="G78" s="43">
        <f t="shared" si="1"/>
        <v>56470</v>
      </c>
      <c r="H78" s="56" t="s">
        <v>143</v>
      </c>
    </row>
    <row r="79" spans="1:8" ht="30" customHeight="1">
      <c r="A79" s="55">
        <v>76</v>
      </c>
      <c r="B79" s="51" t="s">
        <v>101</v>
      </c>
      <c r="C79" s="64" t="s">
        <v>152</v>
      </c>
      <c r="D79" s="47">
        <v>680000</v>
      </c>
      <c r="E79" s="49">
        <v>-680000</v>
      </c>
      <c r="F79" s="47"/>
      <c r="G79" s="43">
        <f t="shared" si="1"/>
        <v>0</v>
      </c>
      <c r="H79" s="56" t="s">
        <v>143</v>
      </c>
    </row>
    <row r="80" spans="1:8" ht="30" customHeight="1">
      <c r="A80" s="55">
        <v>77</v>
      </c>
      <c r="B80" s="51" t="s">
        <v>103</v>
      </c>
      <c r="C80" s="64" t="s">
        <v>152</v>
      </c>
      <c r="D80" s="47">
        <v>513905.87</v>
      </c>
      <c r="E80" s="49">
        <v>0</v>
      </c>
      <c r="F80" s="47"/>
      <c r="G80" s="43">
        <f t="shared" si="1"/>
        <v>513905.87</v>
      </c>
      <c r="H80" s="56" t="s">
        <v>143</v>
      </c>
    </row>
    <row r="81" spans="1:8" ht="30" customHeight="1">
      <c r="A81" s="55">
        <v>78</v>
      </c>
      <c r="B81" s="51" t="s">
        <v>105</v>
      </c>
      <c r="C81" s="64" t="s">
        <v>152</v>
      </c>
      <c r="D81" s="47">
        <v>960000</v>
      </c>
      <c r="E81" s="49">
        <v>0</v>
      </c>
      <c r="F81" s="47"/>
      <c r="G81" s="43">
        <f t="shared" si="1"/>
        <v>960000</v>
      </c>
      <c r="H81" s="56" t="s">
        <v>143</v>
      </c>
    </row>
    <row r="82" spans="1:8" ht="30" customHeight="1">
      <c r="A82" s="55">
        <v>79</v>
      </c>
      <c r="B82" s="51" t="s">
        <v>5</v>
      </c>
      <c r="C82" s="64" t="s">
        <v>152</v>
      </c>
      <c r="D82" s="47">
        <v>132844.66</v>
      </c>
      <c r="E82" s="49">
        <v>-11844.66</v>
      </c>
      <c r="F82" s="47">
        <v>121000</v>
      </c>
      <c r="G82" s="43">
        <f t="shared" si="1"/>
        <v>0</v>
      </c>
      <c r="H82" s="56" t="s">
        <v>143</v>
      </c>
    </row>
    <row r="83" spans="1:8" ht="30" customHeight="1">
      <c r="A83" s="55">
        <v>80</v>
      </c>
      <c r="B83" s="51" t="s">
        <v>106</v>
      </c>
      <c r="C83" s="64" t="s">
        <v>152</v>
      </c>
      <c r="D83" s="47">
        <v>471200</v>
      </c>
      <c r="E83" s="49">
        <v>0</v>
      </c>
      <c r="F83" s="47"/>
      <c r="G83" s="43">
        <f t="shared" si="1"/>
        <v>471200</v>
      </c>
      <c r="H83" s="56" t="s">
        <v>143</v>
      </c>
    </row>
    <row r="84" spans="1:8" ht="30" customHeight="1">
      <c r="A84" s="55">
        <v>81</v>
      </c>
      <c r="B84" s="51" t="s">
        <v>107</v>
      </c>
      <c r="C84" s="64" t="s">
        <v>152</v>
      </c>
      <c r="D84" s="47">
        <v>250000</v>
      </c>
      <c r="E84" s="49">
        <v>0</v>
      </c>
      <c r="F84" s="47"/>
      <c r="G84" s="43">
        <f t="shared" si="1"/>
        <v>250000</v>
      </c>
      <c r="H84" s="56" t="s">
        <v>143</v>
      </c>
    </row>
    <row r="85" spans="1:8" ht="30" customHeight="1">
      <c r="A85" s="55">
        <v>82</v>
      </c>
      <c r="B85" s="51" t="s">
        <v>108</v>
      </c>
      <c r="C85" s="64" t="s">
        <v>152</v>
      </c>
      <c r="D85" s="47">
        <v>2344735.87</v>
      </c>
      <c r="E85" s="49">
        <v>8181.17</v>
      </c>
      <c r="F85" s="47">
        <v>1942519.41</v>
      </c>
      <c r="G85" s="43">
        <f t="shared" si="1"/>
        <v>410397.63000000012</v>
      </c>
      <c r="H85" s="56" t="s">
        <v>143</v>
      </c>
    </row>
    <row r="86" spans="1:8" ht="30" customHeight="1">
      <c r="A86" s="55">
        <v>83</v>
      </c>
      <c r="B86" s="51" t="s">
        <v>109</v>
      </c>
      <c r="C86" s="64" t="s">
        <v>152</v>
      </c>
      <c r="D86" s="47">
        <v>721865.96</v>
      </c>
      <c r="E86" s="49">
        <v>0</v>
      </c>
      <c r="F86" s="47"/>
      <c r="G86" s="43">
        <f t="shared" si="1"/>
        <v>721865.96</v>
      </c>
      <c r="H86" s="56" t="s">
        <v>143</v>
      </c>
    </row>
    <row r="87" spans="1:8" ht="30" customHeight="1">
      <c r="A87" s="55">
        <v>84</v>
      </c>
      <c r="B87" s="51" t="s">
        <v>110</v>
      </c>
      <c r="C87" s="64" t="s">
        <v>152</v>
      </c>
      <c r="D87" s="47">
        <v>1380934</v>
      </c>
      <c r="E87" s="49">
        <v>1000000</v>
      </c>
      <c r="F87" s="47">
        <v>1870000</v>
      </c>
      <c r="G87" s="43">
        <f t="shared" si="1"/>
        <v>510934</v>
      </c>
      <c r="H87" s="56" t="s">
        <v>143</v>
      </c>
    </row>
    <row r="88" spans="1:8" ht="30" customHeight="1">
      <c r="A88" s="55">
        <v>85</v>
      </c>
      <c r="B88" s="51" t="s">
        <v>111</v>
      </c>
      <c r="C88" s="64" t="s">
        <v>152</v>
      </c>
      <c r="D88" s="47">
        <v>577512.74</v>
      </c>
      <c r="E88" s="49">
        <v>577</v>
      </c>
      <c r="F88" s="47"/>
      <c r="G88" s="43">
        <f t="shared" si="1"/>
        <v>578089.74</v>
      </c>
      <c r="H88" s="56" t="s">
        <v>143</v>
      </c>
    </row>
    <row r="89" spans="1:8" ht="30" customHeight="1">
      <c r="A89" s="55">
        <v>86</v>
      </c>
      <c r="B89" s="51" t="s">
        <v>112</v>
      </c>
      <c r="C89" s="64" t="s">
        <v>152</v>
      </c>
      <c r="D89" s="47">
        <v>435500</v>
      </c>
      <c r="E89" s="49">
        <v>-435500</v>
      </c>
      <c r="F89" s="47"/>
      <c r="G89" s="43">
        <f t="shared" si="1"/>
        <v>0</v>
      </c>
      <c r="H89" s="56" t="s">
        <v>143</v>
      </c>
    </row>
    <row r="90" spans="1:8" ht="30" customHeight="1">
      <c r="A90" s="55">
        <v>87</v>
      </c>
      <c r="B90" s="51" t="s">
        <v>113</v>
      </c>
      <c r="C90" s="64" t="s">
        <v>152</v>
      </c>
      <c r="D90" s="47">
        <v>5076.08</v>
      </c>
      <c r="E90" s="49">
        <v>0</v>
      </c>
      <c r="F90" s="47"/>
      <c r="G90" s="43">
        <f t="shared" si="1"/>
        <v>5076.08</v>
      </c>
      <c r="H90" s="56" t="s">
        <v>143</v>
      </c>
    </row>
    <row r="91" spans="1:8" ht="30" customHeight="1">
      <c r="A91" s="55">
        <v>88</v>
      </c>
      <c r="B91" s="51" t="s">
        <v>114</v>
      </c>
      <c r="C91" s="64" t="s">
        <v>152</v>
      </c>
      <c r="D91" s="47">
        <v>588000</v>
      </c>
      <c r="E91" s="49">
        <v>0</v>
      </c>
      <c r="F91" s="47"/>
      <c r="G91" s="43">
        <f t="shared" si="1"/>
        <v>588000</v>
      </c>
      <c r="H91" s="56" t="s">
        <v>143</v>
      </c>
    </row>
    <row r="92" spans="1:8" ht="30" customHeight="1">
      <c r="A92" s="55">
        <v>89</v>
      </c>
      <c r="B92" s="51" t="s">
        <v>115</v>
      </c>
      <c r="C92" s="64" t="s">
        <v>152</v>
      </c>
      <c r="D92" s="47">
        <v>4241724.4400000004</v>
      </c>
      <c r="E92" s="49">
        <v>4967855</v>
      </c>
      <c r="F92" s="47"/>
      <c r="G92" s="43">
        <f t="shared" si="1"/>
        <v>9209579.4400000013</v>
      </c>
      <c r="H92" s="56" t="s">
        <v>143</v>
      </c>
    </row>
    <row r="93" spans="1:8" ht="30" customHeight="1">
      <c r="A93" s="55">
        <v>90</v>
      </c>
      <c r="B93" s="51" t="s">
        <v>116</v>
      </c>
      <c r="C93" s="64" t="s">
        <v>152</v>
      </c>
      <c r="D93" s="47">
        <v>1257000</v>
      </c>
      <c r="E93" s="49">
        <v>0</v>
      </c>
      <c r="F93" s="47"/>
      <c r="G93" s="43">
        <f t="shared" si="1"/>
        <v>1257000</v>
      </c>
      <c r="H93" s="56" t="s">
        <v>143</v>
      </c>
    </row>
    <row r="94" spans="1:8" ht="30" customHeight="1">
      <c r="A94" s="55">
        <v>91</v>
      </c>
      <c r="B94" s="51" t="s">
        <v>117</v>
      </c>
      <c r="C94" s="64" t="s">
        <v>152</v>
      </c>
      <c r="D94" s="47">
        <v>150000</v>
      </c>
      <c r="E94" s="49">
        <v>-150000</v>
      </c>
      <c r="F94" s="47"/>
      <c r="G94" s="43">
        <f t="shared" si="1"/>
        <v>0</v>
      </c>
      <c r="H94" s="56" t="s">
        <v>143</v>
      </c>
    </row>
    <row r="95" spans="1:8" ht="30" customHeight="1">
      <c r="A95" s="55">
        <v>92</v>
      </c>
      <c r="B95" s="51" t="s">
        <v>118</v>
      </c>
      <c r="C95" s="64" t="s">
        <v>152</v>
      </c>
      <c r="D95" s="47">
        <v>430832.97</v>
      </c>
      <c r="E95" s="49">
        <v>240050.16</v>
      </c>
      <c r="F95" s="47">
        <v>240000</v>
      </c>
      <c r="G95" s="43">
        <f t="shared" si="1"/>
        <v>430883.13</v>
      </c>
      <c r="H95" s="56" t="s">
        <v>143</v>
      </c>
    </row>
    <row r="96" spans="1:8" ht="30" customHeight="1">
      <c r="A96" s="55">
        <v>93</v>
      </c>
      <c r="B96" s="51" t="s">
        <v>119</v>
      </c>
      <c r="C96" s="64" t="s">
        <v>152</v>
      </c>
      <c r="D96" s="47">
        <v>20480</v>
      </c>
      <c r="E96" s="49">
        <v>0</v>
      </c>
      <c r="F96" s="47"/>
      <c r="G96" s="43">
        <f t="shared" si="1"/>
        <v>20480</v>
      </c>
      <c r="H96" s="56" t="s">
        <v>143</v>
      </c>
    </row>
    <row r="97" spans="1:8" ht="30" customHeight="1">
      <c r="A97" s="55">
        <v>94</v>
      </c>
      <c r="B97" s="51" t="s">
        <v>120</v>
      </c>
      <c r="C97" s="64" t="s">
        <v>152</v>
      </c>
      <c r="D97" s="47">
        <v>1000000</v>
      </c>
      <c r="E97" s="49">
        <v>0</v>
      </c>
      <c r="F97" s="47"/>
      <c r="G97" s="43">
        <f t="shared" si="1"/>
        <v>1000000</v>
      </c>
      <c r="H97" s="56" t="s">
        <v>143</v>
      </c>
    </row>
    <row r="98" spans="1:8" ht="30" customHeight="1">
      <c r="A98" s="55">
        <v>95</v>
      </c>
      <c r="B98" s="51" t="s">
        <v>121</v>
      </c>
      <c r="C98" s="64" t="s">
        <v>152</v>
      </c>
      <c r="D98" s="47">
        <v>15220.74</v>
      </c>
      <c r="E98" s="49">
        <v>291000</v>
      </c>
      <c r="F98" s="47"/>
      <c r="G98" s="43">
        <f t="shared" si="1"/>
        <v>306220.74</v>
      </c>
      <c r="H98" s="56" t="s">
        <v>143</v>
      </c>
    </row>
    <row r="99" spans="1:8" ht="30" customHeight="1">
      <c r="A99" s="55">
        <v>96</v>
      </c>
      <c r="B99" s="51" t="s">
        <v>122</v>
      </c>
      <c r="C99" s="64" t="s">
        <v>152</v>
      </c>
      <c r="D99" s="47"/>
      <c r="E99" s="49">
        <v>0</v>
      </c>
      <c r="F99" s="47"/>
      <c r="G99" s="43">
        <f t="shared" si="1"/>
        <v>0</v>
      </c>
      <c r="H99" s="56" t="s">
        <v>143</v>
      </c>
    </row>
    <row r="100" spans="1:8" ht="30" customHeight="1">
      <c r="A100" s="55">
        <v>97</v>
      </c>
      <c r="B100" s="51" t="s">
        <v>123</v>
      </c>
      <c r="C100" s="64" t="s">
        <v>152</v>
      </c>
      <c r="D100" s="47">
        <v>32500000</v>
      </c>
      <c r="E100" s="49">
        <v>0</v>
      </c>
      <c r="F100" s="47">
        <v>6550000</v>
      </c>
      <c r="G100" s="43">
        <f t="shared" si="1"/>
        <v>25950000</v>
      </c>
      <c r="H100" s="56" t="s">
        <v>143</v>
      </c>
    </row>
    <row r="101" spans="1:8" ht="30" customHeight="1">
      <c r="A101" s="55">
        <v>98</v>
      </c>
      <c r="B101" s="51" t="s">
        <v>124</v>
      </c>
      <c r="C101" s="64" t="s">
        <v>152</v>
      </c>
      <c r="D101" s="47">
        <v>50000000</v>
      </c>
      <c r="E101" s="49">
        <v>210300.65</v>
      </c>
      <c r="F101" s="47"/>
      <c r="G101" s="43">
        <f t="shared" si="1"/>
        <v>50210300.649999999</v>
      </c>
      <c r="H101" s="56" t="s">
        <v>143</v>
      </c>
    </row>
    <row r="102" spans="1:8" ht="30" customHeight="1">
      <c r="A102" s="55">
        <v>99</v>
      </c>
      <c r="B102" s="51" t="s">
        <v>125</v>
      </c>
      <c r="C102" s="64" t="s">
        <v>152</v>
      </c>
      <c r="D102" s="47">
        <v>1831891.99</v>
      </c>
      <c r="E102" s="49">
        <v>25026</v>
      </c>
      <c r="F102" s="47">
        <v>357250</v>
      </c>
      <c r="G102" s="43">
        <f t="shared" si="1"/>
        <v>1499667.99</v>
      </c>
      <c r="H102" s="56" t="s">
        <v>143</v>
      </c>
    </row>
    <row r="103" spans="1:8" ht="30" customHeight="1">
      <c r="A103" s="55">
        <v>100</v>
      </c>
      <c r="B103" s="51" t="s">
        <v>150</v>
      </c>
      <c r="C103" s="64" t="s">
        <v>152</v>
      </c>
      <c r="D103" s="47"/>
      <c r="E103" s="49">
        <v>900000</v>
      </c>
      <c r="F103" s="47"/>
      <c r="G103" s="43">
        <f t="shared" si="1"/>
        <v>900000</v>
      </c>
      <c r="H103" s="56" t="s">
        <v>143</v>
      </c>
    </row>
    <row r="104" spans="1:8" ht="30" customHeight="1">
      <c r="A104" s="55">
        <v>101</v>
      </c>
      <c r="B104" s="51" t="s">
        <v>6</v>
      </c>
      <c r="C104" s="64" t="s">
        <v>152</v>
      </c>
      <c r="D104" s="47">
        <v>10249094.039999999</v>
      </c>
      <c r="E104" s="49">
        <v>0</v>
      </c>
      <c r="F104" s="47">
        <v>2000000</v>
      </c>
      <c r="G104" s="43">
        <f t="shared" si="1"/>
        <v>8249094.0399999991</v>
      </c>
      <c r="H104" s="56" t="s">
        <v>143</v>
      </c>
    </row>
    <row r="105" spans="1:8" ht="30" customHeight="1">
      <c r="A105" s="55">
        <v>102</v>
      </c>
      <c r="B105" s="51" t="s">
        <v>126</v>
      </c>
      <c r="C105" s="64" t="s">
        <v>152</v>
      </c>
      <c r="D105" s="47">
        <v>6011684.5800000001</v>
      </c>
      <c r="E105" s="49">
        <v>58497.45</v>
      </c>
      <c r="F105" s="47">
        <v>530960</v>
      </c>
      <c r="G105" s="43">
        <f t="shared" si="1"/>
        <v>5539222.0300000003</v>
      </c>
      <c r="H105" s="56" t="s">
        <v>143</v>
      </c>
    </row>
    <row r="106" spans="1:8" ht="30" customHeight="1">
      <c r="A106" s="55">
        <v>103</v>
      </c>
      <c r="B106" s="51" t="s">
        <v>127</v>
      </c>
      <c r="C106" s="64" t="s">
        <v>152</v>
      </c>
      <c r="D106" s="47">
        <v>5163.38</v>
      </c>
      <c r="E106" s="49">
        <v>0</v>
      </c>
      <c r="F106" s="47"/>
      <c r="G106" s="43">
        <f t="shared" si="1"/>
        <v>5163.38</v>
      </c>
      <c r="H106" s="56" t="s">
        <v>143</v>
      </c>
    </row>
    <row r="107" spans="1:8" ht="30" customHeight="1">
      <c r="A107" s="55">
        <v>104</v>
      </c>
      <c r="B107" s="51" t="s">
        <v>128</v>
      </c>
      <c r="C107" s="64" t="s">
        <v>152</v>
      </c>
      <c r="D107" s="47">
        <v>1513541.02</v>
      </c>
      <c r="E107" s="49">
        <v>300000</v>
      </c>
      <c r="F107" s="47">
        <v>600000</v>
      </c>
      <c r="G107" s="43">
        <f t="shared" si="1"/>
        <v>1213541.02</v>
      </c>
      <c r="H107" s="56" t="s">
        <v>143</v>
      </c>
    </row>
    <row r="108" spans="1:8" ht="30" customHeight="1">
      <c r="A108" s="55">
        <v>105</v>
      </c>
      <c r="B108" s="139" t="s">
        <v>291</v>
      </c>
      <c r="C108" s="64" t="s">
        <v>152</v>
      </c>
      <c r="D108" s="49">
        <v>-825896.95999999996</v>
      </c>
      <c r="E108" s="49">
        <v>3220014.1100000003</v>
      </c>
      <c r="F108" s="47">
        <v>1246350.24</v>
      </c>
      <c r="G108" s="43">
        <f t="shared" si="1"/>
        <v>1147766.9100000004</v>
      </c>
      <c r="H108" s="56" t="s">
        <v>143</v>
      </c>
    </row>
    <row r="109" spans="1:8" ht="30" customHeight="1">
      <c r="A109" s="55">
        <v>106</v>
      </c>
      <c r="B109" s="51" t="s">
        <v>130</v>
      </c>
      <c r="C109" s="64" t="s">
        <v>152</v>
      </c>
      <c r="D109" s="47">
        <v>9276080.6600000001</v>
      </c>
      <c r="E109" s="49">
        <v>30463829.57</v>
      </c>
      <c r="F109" s="47">
        <v>33475767.57</v>
      </c>
      <c r="G109" s="43">
        <f t="shared" si="1"/>
        <v>6264142.6600000039</v>
      </c>
      <c r="H109" s="56" t="s">
        <v>143</v>
      </c>
    </row>
    <row r="110" spans="1:8" ht="30" customHeight="1">
      <c r="A110" s="55">
        <v>107</v>
      </c>
      <c r="B110" s="51" t="s">
        <v>131</v>
      </c>
      <c r="C110" s="64" t="s">
        <v>152</v>
      </c>
      <c r="D110" s="47">
        <v>26020000</v>
      </c>
      <c r="E110" s="49">
        <v>0</v>
      </c>
      <c r="F110" s="47"/>
      <c r="G110" s="43">
        <f t="shared" si="1"/>
        <v>26020000</v>
      </c>
      <c r="H110" s="56" t="s">
        <v>143</v>
      </c>
    </row>
    <row r="111" spans="1:8" ht="30" customHeight="1">
      <c r="A111" s="55">
        <v>108</v>
      </c>
      <c r="B111" s="63" t="s">
        <v>151</v>
      </c>
      <c r="C111" s="64" t="s">
        <v>152</v>
      </c>
      <c r="D111" s="61"/>
      <c r="E111" s="67">
        <v>36047335.469999999</v>
      </c>
      <c r="F111" s="61">
        <f>30687839.36</f>
        <v>30687839.359999999</v>
      </c>
      <c r="G111" s="43">
        <f t="shared" si="1"/>
        <v>5359496.1099999994</v>
      </c>
      <c r="H111" s="62"/>
    </row>
    <row r="112" spans="1:8" ht="30" customHeight="1" thickBot="1">
      <c r="A112" s="57"/>
      <c r="B112" s="58" t="s">
        <v>146</v>
      </c>
      <c r="C112" s="58"/>
      <c r="D112" s="59">
        <f>SUM(D4:D111)</f>
        <v>243527710.68000001</v>
      </c>
      <c r="E112" s="68">
        <f t="shared" ref="E112:G112" si="2">SUM(E4:E111)</f>
        <v>171742553.29999998</v>
      </c>
      <c r="F112" s="59">
        <f t="shared" si="2"/>
        <v>152235253.69</v>
      </c>
      <c r="G112" s="59">
        <f t="shared" si="2"/>
        <v>263035010.29000002</v>
      </c>
      <c r="H112" s="60" t="s">
        <v>134</v>
      </c>
    </row>
    <row r="113" spans="6:6" ht="51.75" customHeight="1">
      <c r="F113" s="45"/>
    </row>
    <row r="114" spans="6:6" ht="51.75" customHeight="1">
      <c r="F114" s="45"/>
    </row>
    <row r="115" spans="6:6" ht="51.75" customHeight="1">
      <c r="F115" s="45"/>
    </row>
    <row r="116" spans="6:6" ht="51.75" customHeight="1">
      <c r="F116" s="45"/>
    </row>
    <row r="117" spans="6:6" ht="51.75" customHeight="1">
      <c r="F117" s="45"/>
    </row>
    <row r="118" spans="6:6" ht="51.75" customHeight="1">
      <c r="F118" s="45"/>
    </row>
    <row r="119" spans="6:6" ht="51.75" customHeight="1">
      <c r="F119" s="45"/>
    </row>
    <row r="120" spans="6:6" ht="51.75" customHeight="1">
      <c r="F120" s="45"/>
    </row>
    <row r="121" spans="6:6" ht="51.75" customHeight="1">
      <c r="F121" s="45"/>
    </row>
    <row r="122" spans="6:6" ht="51.75" customHeight="1">
      <c r="F122" s="45"/>
    </row>
    <row r="123" spans="6:6" ht="51.75" customHeight="1">
      <c r="F123" s="45"/>
    </row>
    <row r="124" spans="6:6" ht="51.75" customHeight="1">
      <c r="F124" s="45"/>
    </row>
  </sheetData>
  <mergeCells count="1">
    <mergeCell ref="A1:H1"/>
  </mergeCells>
  <phoneticPr fontId="1" type="noConversion"/>
  <hyperlinks>
    <hyperlink ref="B4" location="侨爱心学校!A1" display="侨爱心学校"/>
    <hyperlink ref="B5" location="侨爱心图书!A1" display="侨爱心图书室"/>
    <hyperlink ref="B6" location="侨爱心卫生室!A1" display="侨爱心卫生室"/>
    <hyperlink ref="B7" location="'365惠侨济困项目'!A1" display="365惠侨济困项目"/>
    <hyperlink ref="B8" location="树人班项目!A1" display="树人班项目"/>
    <hyperlink ref="B9" location="南侨机工项目!A1" display="南侨机工项目"/>
    <hyperlink ref="B10" location="侨爱心光明行!A1" display="侨爱心光明行"/>
    <hyperlink ref="B11" location="侨爱心健康行!A1" display="侨爱心健康行"/>
    <hyperlink ref="B12" location="链家公益!A1" display="链家公益"/>
    <hyperlink ref="B13" location="让他们求学不再艰难!A1" display="让他们求学不再艰难"/>
    <hyperlink ref="B14" location="灯火计划!A1" display="灯火计划"/>
    <hyperlink ref="B15" location="侨爱心工程——其他!A1" display="其他"/>
    <hyperlink ref="B16" location="华侨冬奥冰雪博物馆!A1" display="华侨冬奥冰雪博物馆"/>
    <hyperlink ref="B28" location="山东侨联公益基金!A1" display="山东侨联公益基金"/>
    <hyperlink ref="B17" location="福建华侨公益基金!A1" display="福建华侨公益基金"/>
    <hyperlink ref="B18" location="浙江华侨公益基金!A1" display="浙江华侨公益基金"/>
    <hyperlink ref="B21" location="河南华侨公益基金!A1" display="河南华侨公益基金"/>
    <hyperlink ref="B19" location="重庆华侨公益基金!A1" display="重庆华侨公益基金"/>
    <hyperlink ref="B20" location="黑龙江365公益基金!A1" display="黑龙江365公益基金"/>
    <hyperlink ref="B26" location="江苏华侨公益基金!A1" display="江苏华侨公益基金"/>
    <hyperlink ref="B27" location="陕西侨联公益基金!A1" display="陕西侨联公益事业发展基金"/>
    <hyperlink ref="B25" location="湖北侨联专项基金!A1" display="湖北省侨联专项基金"/>
    <hyperlink ref="B22" location="中国侨联文化交流基金!A1" display="中国侨联文化交流专项基金"/>
    <hyperlink ref="B29" location="法顾委法律服务基金!A1" display="法顾委法律服务专项基金"/>
    <hyperlink ref="B30" location="河北侨联基金!A1" display="河北省侨联公益基金"/>
    <hyperlink ref="B23" location="中国侨商会公益基金!A1" display="中国侨商会公益基金"/>
    <hyperlink ref="B31" location="华侨华人研究基金!A1" display="华侨华人研究基金"/>
    <hyperlink ref="B24" location="甘肃省侨联公益基金!A1" display="甘肃省侨联公益基金"/>
    <hyperlink ref="B32" location="中国华侨历史博物馆发展基金!A1" display="中国华侨历史博物馆发展公益基金"/>
    <hyperlink ref="B33" location="侨爱心乡村学生眼视光工程!A1" display="侨爱心·乡村学生眼视光工程基金"/>
    <hyperlink ref="B41" location="崇世爱心基金!A1" display="崇世爱心基金"/>
    <hyperlink ref="B34" location="张文谓归侨老人基金!A1" display="张文谓归侨老人基金"/>
    <hyperlink ref="B35" location="永芳科技基金!A1" display="永芳科技文化教育基金"/>
    <hyperlink ref="B36" location="孙中山文教基金!A1" display="孙中山文教基金"/>
    <hyperlink ref="B37" location="陈金荣文教基金!A1" display="陈金荣文教基金"/>
    <hyperlink ref="B38" location="林东爱心基金!A1" display="林东爱心基金"/>
    <hyperlink ref="B39" location="侨心教育慈善基金!A1" display="侨心教育慈善基金"/>
    <hyperlink ref="B40" location="和睦家爱心基金!A1" display="和睦家爱心基金"/>
    <hyperlink ref="B86" location="金辉爱心基金!A1" display="金辉爱心基金"/>
    <hyperlink ref="B85" location="华侨华人应急救助基金!A1" display="华侨华人应急救助基金"/>
    <hyperlink ref="B87" location="朝阳区侨联公益基金!A1" display="朝阳区侨联公益基金"/>
    <hyperlink ref="B88" location="百乘公益基金!A1" display="百乘公益基金"/>
    <hyperlink ref="B89" location="吕嘉全球华人艺术发展基金!A1" display="吕嘉全球华人艺术发展基金"/>
    <hyperlink ref="B90" location="水立方公益基金!A1" display="水立方公益基金"/>
    <hyperlink ref="B91" location="陈嘉庚教育公益基金!A1" display="陈嘉庚教育公益基金"/>
    <hyperlink ref="B92" location="朱家莹青少年摄影公益基金!A1" display="朱家莹青少年摄影公益基金"/>
    <hyperlink ref="B93" location="姚志胜爱心基金!A1" display="姚志胜爱心基金"/>
    <hyperlink ref="B94" location="中医药全球传播基金!A1" display="中医药全球传播基金"/>
    <hyperlink ref="B95" location="星炜爱心基金!A1" display="星炜爱心基金"/>
    <hyperlink ref="B96" location="谈淑兰助学爱心基金!A1" display="谈淑兰助学爱心基金"/>
    <hyperlink ref="B84" location="轻松筹原基金!A1" display="轻松筹原基金"/>
    <hyperlink ref="B83" location="笑玮爱心基金!A1" display="笑玮爱心基金"/>
    <hyperlink ref="B82" location="河南华侨教育基金!A1" display="河南华侨教育公益基金"/>
    <hyperlink ref="B81" location="一河一带沙棘专项基金!A1" display="“一河一带”沙棘专项基金"/>
    <hyperlink ref="B80" location="燕灵公益基金!A1" display="燕灵公益基金"/>
    <hyperlink ref="B79" location="'一带一路. 德国华商公益基金'!A1" display="一带一路.德国华商公益基金"/>
    <hyperlink ref="B78" location="爱乐者国际文化基金!A1" display="爱乐者国际文化艺术发展基金"/>
    <hyperlink ref="B77" location="晋中金桥爱心基金!A1" display="晋中市金桥爱心公益基金"/>
    <hyperlink ref="B76" location="青羚基金!A1" display="青羚公益基金"/>
    <hyperlink ref="B75" location="东南亚公益发展基金!A1" display="东南亚公益发展专项基金"/>
    <hyperlink ref="B74" location="特殊教育!A1" display="特殊教育公益基金"/>
    <hyperlink ref="B73" location="善行团公益基金!A1" display="善行团专项基金"/>
    <hyperlink ref="B72" location="千方公益基金!A1" display="千方公益基金"/>
    <hyperlink ref="B71" location="德达心康公益基金!A1" display="德达心康公益基金"/>
    <hyperlink ref="B70" location="小水滴新生!A1" display="小水滴新生专项基金"/>
    <hyperlink ref="B69" location="中国美术国际交流公益基金!A1" display="中国美术国际交流公益基金"/>
    <hyperlink ref="B68" location="国际艺术发展基金!A1" display="国际艺术发展基金"/>
    <hyperlink ref="B67" location="潮商学公益基金!A1" display="潮商学公益基金"/>
    <hyperlink ref="B66" location="丝路文化公益基金!A1" display="丝路文化公益基金（原金恒丰基金）"/>
    <hyperlink ref="B65" location="佰圆顺众专项基金!A1" display="佰圆顺众专项基金"/>
    <hyperlink ref="B64" location="归侨侨眷养安享基金!A1" display="归侨侨眷养安享基金"/>
    <hyperlink ref="B63" location="胜记仓爱心基金!A1" display="胜记仓爱心基金"/>
    <hyperlink ref="B62" location="希望之翼基金!A1" display="希望之翼专项基金"/>
    <hyperlink ref="B61" location="正心正举!A1" display="正心正举公益基金"/>
    <hyperlink ref="B60" location="中华山水公益基金!A1" display="中华山水公益基金"/>
    <hyperlink ref="B59" location="国学发展基金!A1" display="国学发展基金"/>
    <hyperlink ref="B58" location="蓝天梦想基金!A1" display="蓝天梦想基金"/>
    <hyperlink ref="B57" location="中兴守护宝基金!A1" display="中兴守护基金"/>
    <hyperlink ref="B56" location="还笑童颜血管瘤胎记基金!A1" display="还笑童颜血管瘤胎记基金"/>
    <hyperlink ref="B55" location="护疆和平基金!A1" display="护疆和平基金"/>
    <hyperlink ref="B54" location="自我保健基金!A1" display="国际自我保健基金"/>
    <hyperlink ref="B53" location="神华北川基金!A1" display="神华爱心北川中学助教助学基金"/>
    <hyperlink ref="B52" location="正佳爱心基金!A1" display="正佳爱心基金"/>
    <hyperlink ref="B51" location="易康公益专项基金!A1" display="易康公益专项基金"/>
    <hyperlink ref="B50" location="华人艺术基金!A1" display="华人当代艺术基金"/>
    <hyperlink ref="B49" location="蓝丝带助残基金!A1" display="蓝丝带助残基金"/>
    <hyperlink ref="B48" location="安侨基金!A1" display="安侨基金"/>
    <hyperlink ref="B46" location="朱奕龙基金!A1" display="朱奕龙基金"/>
    <hyperlink ref="B45" location="邱维廉基金!A1" display="邱维廉基金"/>
    <hyperlink ref="B44" location="彭先生基金!A1" display="彭先生基金"/>
    <hyperlink ref="B43" location="大爱基金!A1" display="大爱基金"/>
    <hyperlink ref="B42" location="绿色未来人才专项基金!A1" display="绿色未来人才专项基金"/>
    <hyperlink ref="B47" location="胡国赞基金!A1" display="胡国赞基金"/>
    <hyperlink ref="B97" location="职业人群关爱基金!A1" display="职业人群关爱基金"/>
    <hyperlink ref="B98" location="响沙湾公益基金!A1" display="响沙湾公益基金"/>
    <hyperlink ref="B99" location="世纪金源公益基金!A1" display="世纪金源公益基金"/>
    <hyperlink ref="B100" location="科学技术创新能力建设基金!A1" display="科学技术创新能力建设公益基金"/>
    <hyperlink ref="B101" location="新萌芽基金!A1" display="新萌芽专项基金"/>
    <hyperlink ref="B102" location="森诺爱心基金!A1" display="森诺爱心公益基金"/>
    <hyperlink ref="B103" location="北川中学援建!A1" display="北川中学援建"/>
    <hyperlink ref="B104" location="救灾救难!A1" display="救灾救难专项"/>
    <hyperlink ref="B105" location="善学弱视项目!A1" display="善学弱视专项"/>
    <hyperlink ref="B106" location="侨联事业发展专项!A1" display="侨联事业发展专项"/>
    <hyperlink ref="B107" location="基金会公益发展专项!A1" display="基金会公益发展专项"/>
    <hyperlink ref="B108" location="抗击新型冠状病毒疫情!A1" display="抗击新型冠状病毒疫情"/>
    <hyperlink ref="B109" location="世纪金源公益项目!A1" display="世纪金源公益项目"/>
    <hyperlink ref="B110" location="河南水灾项目!A1" display="河南水灾项目"/>
  </hyperlinks>
  <printOptions horizontalCentered="1"/>
  <pageMargins left="0.19685039370078741" right="0.19685039370078741" top="0.78740157480314965" bottom="0.78740157480314965" header="0.51181102362204722" footer="0.31496062992125984"/>
  <pageSetup paperSize="9" scale="85" firstPageNumber="31" orientation="portrait" useFirstPageNumber="1" horizontalDpi="200" verticalDpi="200" r:id="rId1"/>
  <headerFooter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opLeftCell="A88" zoomScaleNormal="100" workbookViewId="0">
      <selection activeCell="H83" sqref="H83"/>
    </sheetView>
  </sheetViews>
  <sheetFormatPr defaultColWidth="9" defaultRowHeight="13.5"/>
  <cols>
    <col min="1" max="1" width="8.5" style="110" customWidth="1"/>
    <col min="2" max="2" width="32.875" style="116" customWidth="1"/>
    <col min="3" max="3" width="19.875" style="123" bestFit="1" customWidth="1"/>
    <col min="4" max="4" width="20.125" style="123" customWidth="1"/>
    <col min="5" max="7" width="20.75" style="119" customWidth="1"/>
    <col min="8" max="9" width="21.5" style="119" customWidth="1"/>
    <col min="10" max="10" width="22.375" style="119" customWidth="1"/>
    <col min="11" max="11" width="39" customWidth="1"/>
  </cols>
  <sheetData>
    <row r="1" spans="1:11" ht="27.75" customHeight="1">
      <c r="A1" s="149" t="s">
        <v>153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1" ht="23.25" customHeight="1">
      <c r="A2" s="69" t="s">
        <v>154</v>
      </c>
      <c r="B2" s="69"/>
      <c r="C2" s="69"/>
      <c r="D2" s="70" t="s">
        <v>155</v>
      </c>
      <c r="E2" s="71"/>
      <c r="F2" s="71"/>
      <c r="G2" s="71"/>
      <c r="H2" s="72"/>
      <c r="I2" s="72"/>
      <c r="J2" s="73" t="s">
        <v>156</v>
      </c>
    </row>
    <row r="3" spans="1:11" ht="17.25" customHeight="1">
      <c r="A3" s="150" t="s">
        <v>157</v>
      </c>
      <c r="B3" s="150" t="s">
        <v>158</v>
      </c>
      <c r="C3" s="150" t="s">
        <v>159</v>
      </c>
      <c r="D3" s="152" t="s">
        <v>160</v>
      </c>
      <c r="E3" s="154" t="s">
        <v>161</v>
      </c>
      <c r="F3" s="74"/>
      <c r="G3" s="74"/>
      <c r="H3" s="154" t="s">
        <v>162</v>
      </c>
      <c r="I3" s="74"/>
      <c r="J3" s="154" t="s">
        <v>163</v>
      </c>
    </row>
    <row r="4" spans="1:11" s="76" customFormat="1">
      <c r="A4" s="151"/>
      <c r="B4" s="151"/>
      <c r="C4" s="151"/>
      <c r="D4" s="153"/>
      <c r="E4" s="155"/>
      <c r="F4" s="75"/>
      <c r="G4" s="75"/>
      <c r="H4" s="155"/>
      <c r="I4" s="75"/>
      <c r="J4" s="155"/>
    </row>
    <row r="5" spans="1:11">
      <c r="A5" s="77">
        <v>1</v>
      </c>
      <c r="B5" s="78" t="s">
        <v>0</v>
      </c>
      <c r="C5" s="79">
        <v>479327.77</v>
      </c>
      <c r="D5" s="80"/>
      <c r="E5" s="81"/>
      <c r="F5" s="81">
        <f>SUM(D5:E5)</f>
        <v>0</v>
      </c>
      <c r="G5" s="81"/>
      <c r="H5" s="81">
        <v>260000</v>
      </c>
      <c r="I5" s="81">
        <f>SUM(G5:H5)</f>
        <v>260000</v>
      </c>
      <c r="J5" s="81">
        <f>C5+D5+E5-H5</f>
        <v>219327.77000000002</v>
      </c>
    </row>
    <row r="6" spans="1:11">
      <c r="A6" s="77">
        <v>2</v>
      </c>
      <c r="B6" s="78" t="s">
        <v>164</v>
      </c>
      <c r="C6" s="79">
        <v>735520</v>
      </c>
      <c r="D6" s="80"/>
      <c r="E6" s="81"/>
      <c r="F6" s="81">
        <f t="shared" ref="F6:F69" si="0">SUM(D6:E6)</f>
        <v>0</v>
      </c>
      <c r="G6" s="81"/>
      <c r="H6" s="81"/>
      <c r="I6" s="81">
        <f t="shared" ref="I6:I69" si="1">SUM(G6:H6)</f>
        <v>0</v>
      </c>
      <c r="J6" s="81">
        <f t="shared" ref="J6:J17" si="2">C6+D6+E6-H6</f>
        <v>735520</v>
      </c>
    </row>
    <row r="7" spans="1:11">
      <c r="A7" s="77">
        <v>3</v>
      </c>
      <c r="B7" s="78" t="s">
        <v>165</v>
      </c>
      <c r="C7" s="79"/>
      <c r="D7" s="82"/>
      <c r="E7" s="83"/>
      <c r="F7" s="81">
        <f t="shared" si="0"/>
        <v>0</v>
      </c>
      <c r="G7" s="83"/>
      <c r="H7" s="81"/>
      <c r="I7" s="81">
        <f t="shared" si="1"/>
        <v>0</v>
      </c>
      <c r="J7" s="81">
        <f t="shared" si="2"/>
        <v>0</v>
      </c>
    </row>
    <row r="8" spans="1:11">
      <c r="A8" s="77">
        <v>4</v>
      </c>
      <c r="B8" s="78" t="s">
        <v>166</v>
      </c>
      <c r="C8" s="79">
        <v>768563.16</v>
      </c>
      <c r="D8" s="80"/>
      <c r="E8" s="81"/>
      <c r="F8" s="81">
        <f t="shared" si="0"/>
        <v>0</v>
      </c>
      <c r="G8" s="81"/>
      <c r="H8" s="81"/>
      <c r="I8" s="81">
        <f t="shared" si="1"/>
        <v>0</v>
      </c>
      <c r="J8" s="81">
        <f t="shared" si="2"/>
        <v>768563.16</v>
      </c>
    </row>
    <row r="9" spans="1:11">
      <c r="A9" s="77">
        <v>5</v>
      </c>
      <c r="B9" s="78" t="s">
        <v>167</v>
      </c>
      <c r="C9" s="79">
        <v>830549.18</v>
      </c>
      <c r="D9" s="80"/>
      <c r="E9" s="81">
        <v>54381</v>
      </c>
      <c r="F9" s="81">
        <f t="shared" si="0"/>
        <v>54381</v>
      </c>
      <c r="G9" s="81"/>
      <c r="H9" s="81">
        <v>350000</v>
      </c>
      <c r="I9" s="81">
        <f t="shared" si="1"/>
        <v>350000</v>
      </c>
      <c r="J9" s="81">
        <f t="shared" si="2"/>
        <v>534930.18000000005</v>
      </c>
    </row>
    <row r="10" spans="1:11">
      <c r="A10" s="77">
        <v>6</v>
      </c>
      <c r="B10" s="78" t="s">
        <v>168</v>
      </c>
      <c r="C10" s="79"/>
      <c r="D10" s="80"/>
      <c r="E10" s="81">
        <v>15000</v>
      </c>
      <c r="F10" s="81">
        <f t="shared" si="0"/>
        <v>15000</v>
      </c>
      <c r="G10" s="81"/>
      <c r="H10" s="81">
        <v>15000</v>
      </c>
      <c r="I10" s="81">
        <f t="shared" si="1"/>
        <v>15000</v>
      </c>
      <c r="J10" s="81">
        <f t="shared" si="2"/>
        <v>0</v>
      </c>
    </row>
    <row r="11" spans="1:11">
      <c r="A11" s="77">
        <v>7</v>
      </c>
      <c r="B11" s="78" t="s">
        <v>169</v>
      </c>
      <c r="C11" s="79">
        <v>6388676.6200000001</v>
      </c>
      <c r="D11" s="80"/>
      <c r="E11" s="81">
        <v>20796854.07</v>
      </c>
      <c r="F11" s="81">
        <f t="shared" si="0"/>
        <v>20796854.07</v>
      </c>
      <c r="G11" s="81"/>
      <c r="H11" s="81">
        <v>16178579.15</v>
      </c>
      <c r="I11" s="81">
        <f t="shared" si="1"/>
        <v>16178579.15</v>
      </c>
      <c r="J11" s="81">
        <f t="shared" si="2"/>
        <v>11006951.540000001</v>
      </c>
      <c r="K11" s="84" t="s">
        <v>170</v>
      </c>
    </row>
    <row r="12" spans="1:11">
      <c r="A12" s="77">
        <v>8</v>
      </c>
      <c r="B12" s="78" t="s">
        <v>171</v>
      </c>
      <c r="C12" s="79">
        <v>428778.14</v>
      </c>
      <c r="D12" s="80"/>
      <c r="E12" s="81">
        <v>2040000</v>
      </c>
      <c r="F12" s="81">
        <f t="shared" si="0"/>
        <v>2040000</v>
      </c>
      <c r="G12" s="81"/>
      <c r="H12" s="81">
        <v>2040000</v>
      </c>
      <c r="I12" s="81">
        <f t="shared" si="1"/>
        <v>2040000</v>
      </c>
      <c r="J12" s="81">
        <f t="shared" si="2"/>
        <v>428778.14000000013</v>
      </c>
    </row>
    <row r="13" spans="1:11">
      <c r="A13" s="77">
        <v>9</v>
      </c>
      <c r="B13" s="78" t="s">
        <v>172</v>
      </c>
      <c r="C13" s="79">
        <v>13404.74</v>
      </c>
      <c r="D13" s="80"/>
      <c r="E13" s="81"/>
      <c r="F13" s="81">
        <f t="shared" si="0"/>
        <v>0</v>
      </c>
      <c r="G13" s="81"/>
      <c r="H13" s="81"/>
      <c r="I13" s="81">
        <f t="shared" si="1"/>
        <v>0</v>
      </c>
      <c r="J13" s="81">
        <f t="shared" si="2"/>
        <v>13404.74</v>
      </c>
    </row>
    <row r="14" spans="1:11">
      <c r="A14" s="77">
        <v>10</v>
      </c>
      <c r="B14" s="78" t="s">
        <v>173</v>
      </c>
      <c r="C14" s="85">
        <v>2999.86</v>
      </c>
      <c r="D14" s="86"/>
      <c r="E14" s="81">
        <v>4013.89</v>
      </c>
      <c r="F14" s="81">
        <f t="shared" si="0"/>
        <v>4013.89</v>
      </c>
      <c r="G14" s="81"/>
      <c r="H14" s="81">
        <v>6869.03</v>
      </c>
      <c r="I14" s="81">
        <f t="shared" si="1"/>
        <v>6869.03</v>
      </c>
      <c r="J14" s="81">
        <f t="shared" si="2"/>
        <v>144.72000000000025</v>
      </c>
    </row>
    <row r="15" spans="1:11">
      <c r="A15" s="77">
        <v>11</v>
      </c>
      <c r="B15" s="78" t="s">
        <v>174</v>
      </c>
      <c r="C15" s="79">
        <v>2113</v>
      </c>
      <c r="D15" s="79"/>
      <c r="E15" s="81">
        <v>121</v>
      </c>
      <c r="F15" s="81">
        <f t="shared" si="0"/>
        <v>121</v>
      </c>
      <c r="G15" s="81"/>
      <c r="H15" s="81"/>
      <c r="I15" s="81">
        <f t="shared" si="1"/>
        <v>0</v>
      </c>
      <c r="J15" s="81">
        <f t="shared" si="2"/>
        <v>2234</v>
      </c>
    </row>
    <row r="16" spans="1:11">
      <c r="A16" s="77">
        <v>12</v>
      </c>
      <c r="B16" s="78" t="s">
        <v>175</v>
      </c>
      <c r="C16" s="79">
        <v>67661.47</v>
      </c>
      <c r="D16" s="79">
        <f>500000+1000000</f>
        <v>1500000</v>
      </c>
      <c r="E16" s="81">
        <v>5350000</v>
      </c>
      <c r="F16" s="81">
        <f t="shared" si="0"/>
        <v>6850000</v>
      </c>
      <c r="G16" s="81"/>
      <c r="H16" s="81">
        <v>5250000</v>
      </c>
      <c r="I16" s="81">
        <f t="shared" si="1"/>
        <v>5250000</v>
      </c>
      <c r="J16" s="81">
        <f t="shared" si="2"/>
        <v>1667661.4699999997</v>
      </c>
    </row>
    <row r="17" spans="1:11">
      <c r="A17" s="77">
        <v>13</v>
      </c>
      <c r="B17" s="87" t="s">
        <v>176</v>
      </c>
      <c r="C17" s="79">
        <v>16943128.260000002</v>
      </c>
      <c r="D17" s="79">
        <v>921824.1</v>
      </c>
      <c r="E17" s="81">
        <v>49030627.009999998</v>
      </c>
      <c r="F17" s="81">
        <f t="shared" si="0"/>
        <v>49952451.109999999</v>
      </c>
      <c r="G17" s="81"/>
      <c r="H17" s="81">
        <v>29902814</v>
      </c>
      <c r="I17" s="81">
        <f t="shared" si="1"/>
        <v>29902814</v>
      </c>
      <c r="J17" s="81">
        <f t="shared" si="2"/>
        <v>36992765.370000005</v>
      </c>
    </row>
    <row r="18" spans="1:11">
      <c r="A18" s="77">
        <v>1</v>
      </c>
      <c r="B18" s="78" t="s">
        <v>1</v>
      </c>
      <c r="C18" s="79">
        <v>13324312.140000001</v>
      </c>
      <c r="D18" s="79"/>
      <c r="E18" s="81"/>
      <c r="F18" s="81">
        <f t="shared" si="0"/>
        <v>0</v>
      </c>
      <c r="G18" s="81"/>
      <c r="H18" s="81">
        <v>650000</v>
      </c>
      <c r="I18" s="81">
        <f t="shared" si="1"/>
        <v>650000</v>
      </c>
      <c r="J18" s="81">
        <f>C18+D18+E18-H18</f>
        <v>12674312.140000001</v>
      </c>
    </row>
    <row r="19" spans="1:11">
      <c r="A19" s="77">
        <v>2</v>
      </c>
      <c r="B19" s="78" t="s">
        <v>2</v>
      </c>
      <c r="C19" s="79">
        <v>36583.65</v>
      </c>
      <c r="D19" s="79"/>
      <c r="E19" s="81"/>
      <c r="F19" s="81">
        <f t="shared" si="0"/>
        <v>0</v>
      </c>
      <c r="G19" s="81"/>
      <c r="H19" s="81"/>
      <c r="I19" s="81">
        <f t="shared" si="1"/>
        <v>0</v>
      </c>
      <c r="J19" s="81">
        <f t="shared" ref="J19:J35" si="3">C19+D19+E19-H19</f>
        <v>36583.65</v>
      </c>
    </row>
    <row r="20" spans="1:11">
      <c r="A20" s="77">
        <v>3</v>
      </c>
      <c r="B20" s="78" t="s">
        <v>177</v>
      </c>
      <c r="C20" s="79">
        <v>0</v>
      </c>
      <c r="D20" s="79"/>
      <c r="E20" s="81"/>
      <c r="F20" s="81">
        <f t="shared" si="0"/>
        <v>0</v>
      </c>
      <c r="G20" s="81"/>
      <c r="H20" s="81"/>
      <c r="I20" s="81">
        <f t="shared" si="1"/>
        <v>0</v>
      </c>
      <c r="J20" s="81">
        <f t="shared" si="3"/>
        <v>0</v>
      </c>
    </row>
    <row r="21" spans="1:11">
      <c r="A21" s="77">
        <v>4</v>
      </c>
      <c r="B21" s="78" t="s">
        <v>4</v>
      </c>
      <c r="C21" s="79">
        <v>99645.85</v>
      </c>
      <c r="D21" s="79"/>
      <c r="E21" s="81"/>
      <c r="F21" s="81">
        <f t="shared" si="0"/>
        <v>0</v>
      </c>
      <c r="G21" s="81"/>
      <c r="H21" s="81"/>
      <c r="I21" s="81">
        <f t="shared" si="1"/>
        <v>0</v>
      </c>
      <c r="J21" s="81">
        <f t="shared" si="3"/>
        <v>99645.85</v>
      </c>
    </row>
    <row r="22" spans="1:11">
      <c r="A22" s="77">
        <v>5</v>
      </c>
      <c r="B22" s="78" t="s">
        <v>3</v>
      </c>
      <c r="C22" s="79">
        <v>1490000</v>
      </c>
      <c r="D22" s="79"/>
      <c r="E22" s="81"/>
      <c r="F22" s="81">
        <f t="shared" si="0"/>
        <v>0</v>
      </c>
      <c r="G22" s="81"/>
      <c r="H22" s="81">
        <v>300000</v>
      </c>
      <c r="I22" s="81">
        <f t="shared" si="1"/>
        <v>300000</v>
      </c>
      <c r="J22" s="81">
        <f t="shared" si="3"/>
        <v>1190000</v>
      </c>
    </row>
    <row r="23" spans="1:11">
      <c r="A23" s="77">
        <v>6</v>
      </c>
      <c r="B23" s="78" t="s">
        <v>178</v>
      </c>
      <c r="C23" s="79">
        <v>50732.98</v>
      </c>
      <c r="D23" s="79"/>
      <c r="E23" s="81">
        <v>958500</v>
      </c>
      <c r="F23" s="81">
        <f t="shared" si="0"/>
        <v>958500</v>
      </c>
      <c r="G23" s="81"/>
      <c r="H23" s="81">
        <v>903639</v>
      </c>
      <c r="I23" s="81">
        <f t="shared" si="1"/>
        <v>903639</v>
      </c>
      <c r="J23" s="81">
        <f t="shared" si="3"/>
        <v>105593.97999999998</v>
      </c>
    </row>
    <row r="24" spans="1:11" s="92" customFormat="1">
      <c r="A24" s="88">
        <v>7</v>
      </c>
      <c r="B24" s="89" t="s">
        <v>179</v>
      </c>
      <c r="C24" s="90">
        <v>1000000</v>
      </c>
      <c r="D24" s="90">
        <v>-1000000</v>
      </c>
      <c r="E24" s="91"/>
      <c r="F24" s="81">
        <f t="shared" si="0"/>
        <v>-1000000</v>
      </c>
      <c r="G24" s="91"/>
      <c r="H24" s="90"/>
      <c r="I24" s="81">
        <f t="shared" si="1"/>
        <v>0</v>
      </c>
      <c r="J24" s="90">
        <f t="shared" si="3"/>
        <v>0</v>
      </c>
      <c r="K24" s="92" t="s">
        <v>180</v>
      </c>
    </row>
    <row r="25" spans="1:11">
      <c r="A25" s="77">
        <v>8</v>
      </c>
      <c r="B25" s="78" t="s">
        <v>181</v>
      </c>
      <c r="C25" s="79">
        <v>918940</v>
      </c>
      <c r="D25" s="79"/>
      <c r="E25" s="81"/>
      <c r="F25" s="81">
        <f t="shared" si="0"/>
        <v>0</v>
      </c>
      <c r="G25" s="81"/>
      <c r="H25" s="81">
        <v>212400</v>
      </c>
      <c r="I25" s="81">
        <f t="shared" si="1"/>
        <v>212400</v>
      </c>
      <c r="J25" s="81">
        <f t="shared" si="3"/>
        <v>706540</v>
      </c>
      <c r="K25" s="84"/>
    </row>
    <row r="26" spans="1:11">
      <c r="A26" s="77">
        <v>9</v>
      </c>
      <c r="B26" s="78" t="s">
        <v>182</v>
      </c>
      <c r="C26" s="79">
        <v>3000269.9</v>
      </c>
      <c r="D26" s="79"/>
      <c r="E26" s="81">
        <v>96068.22</v>
      </c>
      <c r="F26" s="81">
        <f t="shared" si="0"/>
        <v>96068.22</v>
      </c>
      <c r="G26" s="81"/>
      <c r="H26" s="81"/>
      <c r="I26" s="81">
        <f t="shared" si="1"/>
        <v>0</v>
      </c>
      <c r="J26" s="81">
        <f t="shared" si="3"/>
        <v>3096338.12</v>
      </c>
      <c r="K26" s="93" t="s">
        <v>183</v>
      </c>
    </row>
    <row r="27" spans="1:11" s="92" customFormat="1">
      <c r="A27" s="88">
        <v>10</v>
      </c>
      <c r="B27" s="89" t="s">
        <v>184</v>
      </c>
      <c r="C27" s="90">
        <v>150000</v>
      </c>
      <c r="D27" s="90"/>
      <c r="E27" s="91"/>
      <c r="F27" s="81">
        <f t="shared" si="0"/>
        <v>0</v>
      </c>
      <c r="G27" s="91"/>
      <c r="H27" s="90">
        <v>150000</v>
      </c>
      <c r="I27" s="81">
        <f t="shared" si="1"/>
        <v>150000</v>
      </c>
      <c r="J27" s="90">
        <f t="shared" si="3"/>
        <v>0</v>
      </c>
      <c r="K27" s="92" t="s">
        <v>180</v>
      </c>
    </row>
    <row r="28" spans="1:11" ht="12.75" customHeight="1">
      <c r="A28" s="77">
        <v>11</v>
      </c>
      <c r="B28" s="78" t="s">
        <v>185</v>
      </c>
      <c r="C28" s="79">
        <v>1056988.67</v>
      </c>
      <c r="D28" s="79"/>
      <c r="E28" s="81"/>
      <c r="F28" s="81">
        <f t="shared" si="0"/>
        <v>0</v>
      </c>
      <c r="G28" s="81"/>
      <c r="H28" s="81">
        <v>110000</v>
      </c>
      <c r="I28" s="81">
        <f t="shared" si="1"/>
        <v>110000</v>
      </c>
      <c r="J28" s="81">
        <f t="shared" si="3"/>
        <v>946988.66999999993</v>
      </c>
    </row>
    <row r="29" spans="1:11" s="92" customFormat="1">
      <c r="A29" s="88">
        <v>12</v>
      </c>
      <c r="B29" s="89" t="s">
        <v>186</v>
      </c>
      <c r="C29" s="90">
        <v>0</v>
      </c>
      <c r="D29" s="90"/>
      <c r="E29" s="91"/>
      <c r="F29" s="81">
        <f t="shared" si="0"/>
        <v>0</v>
      </c>
      <c r="G29" s="91"/>
      <c r="H29" s="90"/>
      <c r="I29" s="81">
        <f t="shared" si="1"/>
        <v>0</v>
      </c>
      <c r="J29" s="90">
        <f t="shared" si="3"/>
        <v>0</v>
      </c>
      <c r="K29" s="92" t="s">
        <v>187</v>
      </c>
    </row>
    <row r="30" spans="1:11">
      <c r="A30" s="77">
        <v>13</v>
      </c>
      <c r="B30" s="78" t="s">
        <v>188</v>
      </c>
      <c r="C30" s="79">
        <v>306652</v>
      </c>
      <c r="D30" s="79"/>
      <c r="E30" s="81"/>
      <c r="F30" s="81">
        <f t="shared" si="0"/>
        <v>0</v>
      </c>
      <c r="G30" s="81"/>
      <c r="H30" s="81"/>
      <c r="I30" s="81">
        <f t="shared" si="1"/>
        <v>0</v>
      </c>
      <c r="J30" s="81">
        <f t="shared" si="3"/>
        <v>306652</v>
      </c>
    </row>
    <row r="31" spans="1:11">
      <c r="A31" s="77">
        <v>14</v>
      </c>
      <c r="B31" s="78" t="s">
        <v>189</v>
      </c>
      <c r="C31" s="79">
        <v>154001</v>
      </c>
      <c r="D31" s="79"/>
      <c r="E31" s="81"/>
      <c r="F31" s="81">
        <f t="shared" si="0"/>
        <v>0</v>
      </c>
      <c r="G31" s="81"/>
      <c r="H31" s="81">
        <v>17750</v>
      </c>
      <c r="I31" s="81">
        <f t="shared" si="1"/>
        <v>17750</v>
      </c>
      <c r="J31" s="81">
        <f t="shared" si="3"/>
        <v>136251</v>
      </c>
    </row>
    <row r="32" spans="1:11">
      <c r="A32" s="77">
        <v>15</v>
      </c>
      <c r="B32" s="78" t="s">
        <v>190</v>
      </c>
      <c r="C32" s="79">
        <v>1024249</v>
      </c>
      <c r="D32" s="79">
        <v>-1024249</v>
      </c>
      <c r="E32" s="81"/>
      <c r="F32" s="81">
        <f t="shared" si="0"/>
        <v>-1024249</v>
      </c>
      <c r="G32" s="81"/>
      <c r="H32" s="81"/>
      <c r="I32" s="81">
        <f t="shared" si="1"/>
        <v>0</v>
      </c>
      <c r="J32" s="81">
        <f t="shared" si="3"/>
        <v>0</v>
      </c>
      <c r="K32" t="s">
        <v>191</v>
      </c>
    </row>
    <row r="33" spans="1:11">
      <c r="A33" s="77">
        <v>16</v>
      </c>
      <c r="B33" s="78" t="s">
        <v>192</v>
      </c>
      <c r="C33" s="79">
        <v>50000</v>
      </c>
      <c r="D33" s="79"/>
      <c r="E33" s="81">
        <v>900000</v>
      </c>
      <c r="F33" s="81">
        <f t="shared" si="0"/>
        <v>900000</v>
      </c>
      <c r="G33" s="81"/>
      <c r="H33" s="81">
        <v>900000</v>
      </c>
      <c r="I33" s="81">
        <f t="shared" si="1"/>
        <v>900000</v>
      </c>
      <c r="J33" s="81">
        <f t="shared" si="3"/>
        <v>50000</v>
      </c>
    </row>
    <row r="34" spans="1:11">
      <c r="A34" s="77">
        <v>17</v>
      </c>
      <c r="B34" s="87" t="s">
        <v>193</v>
      </c>
      <c r="C34" s="79">
        <v>512000</v>
      </c>
      <c r="D34" s="79"/>
      <c r="E34" s="81"/>
      <c r="F34" s="81">
        <f t="shared" si="0"/>
        <v>0</v>
      </c>
      <c r="G34" s="81"/>
      <c r="H34" s="81"/>
      <c r="I34" s="81">
        <f t="shared" si="1"/>
        <v>0</v>
      </c>
      <c r="J34" s="81">
        <f t="shared" si="3"/>
        <v>512000</v>
      </c>
    </row>
    <row r="35" spans="1:11">
      <c r="A35" s="77">
        <v>18</v>
      </c>
      <c r="B35" s="87" t="s">
        <v>194</v>
      </c>
      <c r="C35" s="79"/>
      <c r="D35" s="79"/>
      <c r="E35" s="81">
        <v>2200000</v>
      </c>
      <c r="F35" s="81">
        <f t="shared" si="0"/>
        <v>2200000</v>
      </c>
      <c r="G35" s="81"/>
      <c r="H35" s="81">
        <v>17000</v>
      </c>
      <c r="I35" s="81">
        <f t="shared" si="1"/>
        <v>17000</v>
      </c>
      <c r="J35" s="81">
        <f t="shared" si="3"/>
        <v>2183000</v>
      </c>
    </row>
    <row r="36" spans="1:11">
      <c r="A36" s="77">
        <v>1</v>
      </c>
      <c r="B36" s="78" t="s">
        <v>195</v>
      </c>
      <c r="C36" s="79">
        <v>1302386.72</v>
      </c>
      <c r="D36" s="94">
        <v>27000</v>
      </c>
      <c r="E36" s="81"/>
      <c r="F36" s="81">
        <f t="shared" si="0"/>
        <v>27000</v>
      </c>
      <c r="G36" s="81"/>
      <c r="H36" s="81"/>
      <c r="I36" s="81">
        <f t="shared" si="1"/>
        <v>0</v>
      </c>
      <c r="J36" s="81">
        <f>C36+D36+E36-H36</f>
        <v>1329386.72</v>
      </c>
      <c r="K36" s="95" t="s">
        <v>196</v>
      </c>
    </row>
    <row r="37" spans="1:11">
      <c r="A37" s="77">
        <v>2</v>
      </c>
      <c r="B37" s="78" t="s">
        <v>197</v>
      </c>
      <c r="C37" s="79">
        <v>2510646.08</v>
      </c>
      <c r="D37" s="94">
        <v>54000</v>
      </c>
      <c r="E37" s="81"/>
      <c r="F37" s="81">
        <f t="shared" si="0"/>
        <v>54000</v>
      </c>
      <c r="G37" s="81"/>
      <c r="H37" s="81"/>
      <c r="I37" s="81">
        <f t="shared" si="1"/>
        <v>0</v>
      </c>
      <c r="J37" s="81">
        <f t="shared" ref="J37:J100" si="4">C37+D37+E37-H37</f>
        <v>2564646.08</v>
      </c>
      <c r="K37" s="95" t="s">
        <v>198</v>
      </c>
    </row>
    <row r="38" spans="1:11">
      <c r="A38" s="77">
        <v>3</v>
      </c>
      <c r="B38" s="78" t="s">
        <v>199</v>
      </c>
      <c r="C38" s="81">
        <v>2706900</v>
      </c>
      <c r="D38" s="96">
        <v>59400</v>
      </c>
      <c r="E38" s="81"/>
      <c r="F38" s="81">
        <f t="shared" si="0"/>
        <v>59400</v>
      </c>
      <c r="G38" s="81"/>
      <c r="H38" s="81"/>
      <c r="I38" s="81">
        <f t="shared" si="1"/>
        <v>0</v>
      </c>
      <c r="J38" s="81">
        <f t="shared" si="4"/>
        <v>2766300</v>
      </c>
      <c r="K38" s="95" t="s">
        <v>200</v>
      </c>
    </row>
    <row r="39" spans="1:11">
      <c r="A39" s="77">
        <v>4</v>
      </c>
      <c r="B39" s="78" t="s">
        <v>201</v>
      </c>
      <c r="C39" s="81">
        <v>5275088.3600000003</v>
      </c>
      <c r="D39" s="96">
        <v>113501.59</v>
      </c>
      <c r="E39" s="81"/>
      <c r="F39" s="81">
        <f t="shared" si="0"/>
        <v>113501.59</v>
      </c>
      <c r="G39" s="81"/>
      <c r="H39" s="81">
        <v>1071325.6000000001</v>
      </c>
      <c r="I39" s="81">
        <f t="shared" si="1"/>
        <v>1071325.6000000001</v>
      </c>
      <c r="J39" s="81">
        <f t="shared" si="4"/>
        <v>4317264.3499999996</v>
      </c>
      <c r="K39" s="95" t="s">
        <v>202</v>
      </c>
    </row>
    <row r="40" spans="1:11">
      <c r="A40" s="77">
        <v>5</v>
      </c>
      <c r="B40" s="78" t="s">
        <v>203</v>
      </c>
      <c r="C40" s="81">
        <v>575000</v>
      </c>
      <c r="D40" s="81"/>
      <c r="E40" s="81">
        <v>375000</v>
      </c>
      <c r="F40" s="81">
        <f t="shared" si="0"/>
        <v>375000</v>
      </c>
      <c r="G40" s="81"/>
      <c r="H40" s="81">
        <v>250000</v>
      </c>
      <c r="I40" s="81">
        <f t="shared" si="1"/>
        <v>250000</v>
      </c>
      <c r="J40" s="81">
        <f t="shared" si="4"/>
        <v>700000</v>
      </c>
      <c r="K40" s="84"/>
    </row>
    <row r="41" spans="1:11">
      <c r="A41" s="77">
        <v>6</v>
      </c>
      <c r="B41" s="78" t="s">
        <v>204</v>
      </c>
      <c r="C41" s="81">
        <v>172592.66</v>
      </c>
      <c r="D41" s="81"/>
      <c r="E41" s="81">
        <v>760068.01</v>
      </c>
      <c r="F41" s="81">
        <f t="shared" si="0"/>
        <v>760068.01</v>
      </c>
      <c r="G41" s="81"/>
      <c r="H41" s="81">
        <v>375000</v>
      </c>
      <c r="I41" s="81">
        <f t="shared" si="1"/>
        <v>375000</v>
      </c>
      <c r="J41" s="81">
        <f t="shared" si="4"/>
        <v>557660.67000000004</v>
      </c>
      <c r="K41" s="97"/>
    </row>
    <row r="42" spans="1:11" s="101" customFormat="1">
      <c r="A42" s="98">
        <v>7</v>
      </c>
      <c r="B42" s="99" t="s">
        <v>205</v>
      </c>
      <c r="C42" s="100">
        <v>409656.88</v>
      </c>
      <c r="D42" s="100"/>
      <c r="E42" s="100">
        <v>6762230.6799999997</v>
      </c>
      <c r="F42" s="81">
        <f t="shared" si="0"/>
        <v>6762230.6799999997</v>
      </c>
      <c r="G42" s="100"/>
      <c r="H42" s="100">
        <v>6834721.54</v>
      </c>
      <c r="I42" s="81">
        <f t="shared" si="1"/>
        <v>6834721.54</v>
      </c>
      <c r="J42" s="100">
        <f t="shared" si="4"/>
        <v>337166.01999999955</v>
      </c>
      <c r="K42" s="92" t="s">
        <v>206</v>
      </c>
    </row>
    <row r="43" spans="1:11">
      <c r="A43" s="77">
        <v>8</v>
      </c>
      <c r="B43" s="78" t="s">
        <v>207</v>
      </c>
      <c r="C43" s="81">
        <v>2431524.29</v>
      </c>
      <c r="D43" s="81">
        <v>375000</v>
      </c>
      <c r="E43" s="81">
        <v>1151823.8700000001</v>
      </c>
      <c r="F43" s="81">
        <f t="shared" si="0"/>
        <v>1526823.87</v>
      </c>
      <c r="G43" s="81"/>
      <c r="H43" s="81">
        <v>1220768.25</v>
      </c>
      <c r="I43" s="81">
        <f t="shared" si="1"/>
        <v>1220768.25</v>
      </c>
      <c r="J43" s="81">
        <f t="shared" si="4"/>
        <v>2737579.91</v>
      </c>
      <c r="K43" s="97"/>
    </row>
    <row r="44" spans="1:11">
      <c r="A44" s="77">
        <v>9</v>
      </c>
      <c r="B44" s="78" t="s">
        <v>208</v>
      </c>
      <c r="C44" s="81">
        <v>1334604.6399999999</v>
      </c>
      <c r="D44" s="81"/>
      <c r="E44" s="81"/>
      <c r="F44" s="81">
        <f t="shared" si="0"/>
        <v>0</v>
      </c>
      <c r="G44" s="81"/>
      <c r="H44" s="81"/>
      <c r="I44" s="81">
        <f t="shared" si="1"/>
        <v>0</v>
      </c>
      <c r="J44" s="81">
        <f t="shared" si="4"/>
        <v>1334604.6399999999</v>
      </c>
      <c r="K44" s="97"/>
    </row>
    <row r="45" spans="1:11">
      <c r="A45" s="77">
        <v>10</v>
      </c>
      <c r="B45" s="78" t="s">
        <v>209</v>
      </c>
      <c r="C45" s="81">
        <v>850000</v>
      </c>
      <c r="D45" s="81"/>
      <c r="E45" s="81"/>
      <c r="F45" s="81">
        <f t="shared" si="0"/>
        <v>0</v>
      </c>
      <c r="G45" s="81"/>
      <c r="H45" s="81"/>
      <c r="I45" s="81">
        <f t="shared" si="1"/>
        <v>0</v>
      </c>
      <c r="J45" s="81">
        <f t="shared" si="4"/>
        <v>850000</v>
      </c>
      <c r="K45" s="97"/>
    </row>
    <row r="46" spans="1:11">
      <c r="A46" s="77">
        <v>11</v>
      </c>
      <c r="B46" s="78" t="s">
        <v>210</v>
      </c>
      <c r="C46" s="81">
        <v>1354363.95</v>
      </c>
      <c r="D46" s="81"/>
      <c r="E46" s="81"/>
      <c r="F46" s="81">
        <f t="shared" si="0"/>
        <v>0</v>
      </c>
      <c r="G46" s="81"/>
      <c r="H46" s="81"/>
      <c r="I46" s="81">
        <f t="shared" si="1"/>
        <v>0</v>
      </c>
      <c r="J46" s="81">
        <f t="shared" si="4"/>
        <v>1354363.95</v>
      </c>
      <c r="K46" s="97"/>
    </row>
    <row r="47" spans="1:11">
      <c r="A47" s="77">
        <v>12</v>
      </c>
      <c r="B47" s="78" t="s">
        <v>211</v>
      </c>
      <c r="C47" s="81">
        <v>200000</v>
      </c>
      <c r="D47" s="81"/>
      <c r="E47" s="81"/>
      <c r="F47" s="81">
        <f t="shared" si="0"/>
        <v>0</v>
      </c>
      <c r="G47" s="81"/>
      <c r="H47" s="81"/>
      <c r="I47" s="81">
        <f t="shared" si="1"/>
        <v>0</v>
      </c>
      <c r="J47" s="81">
        <f t="shared" si="4"/>
        <v>200000</v>
      </c>
      <c r="K47" s="97"/>
    </row>
    <row r="48" spans="1:11">
      <c r="A48" s="77">
        <v>13</v>
      </c>
      <c r="B48" s="78" t="s">
        <v>212</v>
      </c>
      <c r="C48" s="81">
        <v>482095.48</v>
      </c>
      <c r="D48" s="81"/>
      <c r="E48" s="81">
        <v>1000000</v>
      </c>
      <c r="F48" s="81">
        <f t="shared" si="0"/>
        <v>1000000</v>
      </c>
      <c r="G48" s="81"/>
      <c r="H48" s="81">
        <v>1000000</v>
      </c>
      <c r="I48" s="81">
        <f t="shared" si="1"/>
        <v>1000000</v>
      </c>
      <c r="J48" s="81">
        <f t="shared" si="4"/>
        <v>482095.48</v>
      </c>
      <c r="K48" s="97"/>
    </row>
    <row r="49" spans="1:11" s="101" customFormat="1">
      <c r="A49" s="98">
        <v>14</v>
      </c>
      <c r="B49" s="99" t="s">
        <v>213</v>
      </c>
      <c r="C49" s="100">
        <v>0</v>
      </c>
      <c r="D49" s="100"/>
      <c r="E49" s="100"/>
      <c r="F49" s="81">
        <f t="shared" si="0"/>
        <v>0</v>
      </c>
      <c r="G49" s="100"/>
      <c r="H49" s="100"/>
      <c r="I49" s="81">
        <f t="shared" si="1"/>
        <v>0</v>
      </c>
      <c r="J49" s="100">
        <f t="shared" si="4"/>
        <v>0</v>
      </c>
      <c r="K49" s="92" t="s">
        <v>187</v>
      </c>
    </row>
    <row r="50" spans="1:11">
      <c r="A50" s="77">
        <v>15</v>
      </c>
      <c r="B50" s="78" t="s">
        <v>214</v>
      </c>
      <c r="C50" s="81">
        <v>301000</v>
      </c>
      <c r="D50" s="81"/>
      <c r="E50" s="81"/>
      <c r="F50" s="81">
        <f t="shared" si="0"/>
        <v>0</v>
      </c>
      <c r="G50" s="81"/>
      <c r="H50" s="81"/>
      <c r="I50" s="81">
        <f t="shared" si="1"/>
        <v>0</v>
      </c>
      <c r="J50" s="81">
        <f t="shared" si="4"/>
        <v>301000</v>
      </c>
      <c r="K50" s="97"/>
    </row>
    <row r="51" spans="1:11">
      <c r="A51" s="77">
        <v>16</v>
      </c>
      <c r="B51" s="78" t="s">
        <v>215</v>
      </c>
      <c r="C51" s="81">
        <v>288620.55</v>
      </c>
      <c r="D51" s="81"/>
      <c r="E51" s="81"/>
      <c r="F51" s="81">
        <f t="shared" si="0"/>
        <v>0</v>
      </c>
      <c r="G51" s="81"/>
      <c r="H51" s="81"/>
      <c r="I51" s="81">
        <f t="shared" si="1"/>
        <v>0</v>
      </c>
      <c r="J51" s="81">
        <f t="shared" si="4"/>
        <v>288620.55</v>
      </c>
      <c r="K51" s="97"/>
    </row>
    <row r="52" spans="1:11">
      <c r="A52" s="77">
        <v>17</v>
      </c>
      <c r="B52" s="78" t="s">
        <v>216</v>
      </c>
      <c r="C52" s="81">
        <v>1116162.9099999999</v>
      </c>
      <c r="D52" s="81"/>
      <c r="E52" s="81">
        <v>465312.1</v>
      </c>
      <c r="F52" s="81">
        <f t="shared" si="0"/>
        <v>465312.1</v>
      </c>
      <c r="G52" s="81"/>
      <c r="H52" s="81">
        <v>150200</v>
      </c>
      <c r="I52" s="81">
        <f t="shared" si="1"/>
        <v>150200</v>
      </c>
      <c r="J52" s="81">
        <f t="shared" si="4"/>
        <v>1431275.0099999998</v>
      </c>
      <c r="K52" s="97"/>
    </row>
    <row r="53" spans="1:11">
      <c r="A53" s="77">
        <v>18</v>
      </c>
      <c r="B53" s="78" t="s">
        <v>217</v>
      </c>
      <c r="C53" s="81">
        <v>150090.92000000001</v>
      </c>
      <c r="D53" s="81"/>
      <c r="E53" s="81"/>
      <c r="F53" s="81">
        <f t="shared" si="0"/>
        <v>0</v>
      </c>
      <c r="G53" s="81"/>
      <c r="H53" s="81"/>
      <c r="I53" s="81">
        <f t="shared" si="1"/>
        <v>0</v>
      </c>
      <c r="J53" s="81">
        <f t="shared" si="4"/>
        <v>150090.92000000001</v>
      </c>
      <c r="K53" s="97"/>
    </row>
    <row r="54" spans="1:11">
      <c r="A54" s="77">
        <v>19</v>
      </c>
      <c r="B54" s="78" t="s">
        <v>218</v>
      </c>
      <c r="C54" s="81">
        <v>4849965.8099999996</v>
      </c>
      <c r="D54" s="81"/>
      <c r="E54" s="81">
        <v>161700</v>
      </c>
      <c r="F54" s="81">
        <f t="shared" si="0"/>
        <v>161700</v>
      </c>
      <c r="G54" s="81"/>
      <c r="H54" s="81">
        <v>622713.5</v>
      </c>
      <c r="I54" s="81">
        <f t="shared" si="1"/>
        <v>622713.5</v>
      </c>
      <c r="J54" s="81">
        <f t="shared" si="4"/>
        <v>4388952.3099999996</v>
      </c>
      <c r="K54" s="97"/>
    </row>
    <row r="55" spans="1:11">
      <c r="A55" s="77">
        <v>20</v>
      </c>
      <c r="B55" s="78" t="s">
        <v>219</v>
      </c>
      <c r="C55" s="81">
        <v>529582.93000000005</v>
      </c>
      <c r="D55" s="81"/>
      <c r="E55" s="81"/>
      <c r="F55" s="81">
        <f t="shared" si="0"/>
        <v>0</v>
      </c>
      <c r="G55" s="81"/>
      <c r="H55" s="81"/>
      <c r="I55" s="81">
        <f t="shared" si="1"/>
        <v>0</v>
      </c>
      <c r="J55" s="81">
        <f t="shared" si="4"/>
        <v>529582.93000000005</v>
      </c>
    </row>
    <row r="56" spans="1:11" s="1" customFormat="1">
      <c r="A56" s="77">
        <v>21</v>
      </c>
      <c r="B56" s="78" t="s">
        <v>220</v>
      </c>
      <c r="C56" s="81">
        <v>105320.5</v>
      </c>
      <c r="D56" s="81"/>
      <c r="E56" s="81">
        <v>224505.75</v>
      </c>
      <c r="F56" s="81">
        <f t="shared" si="0"/>
        <v>224505.75</v>
      </c>
      <c r="G56" s="81"/>
      <c r="H56" s="81"/>
      <c r="I56" s="81">
        <f t="shared" si="1"/>
        <v>0</v>
      </c>
      <c r="J56" s="81">
        <f t="shared" si="4"/>
        <v>329826.25</v>
      </c>
    </row>
    <row r="57" spans="1:11">
      <c r="A57" s="77">
        <v>22</v>
      </c>
      <c r="B57" s="78" t="s">
        <v>221</v>
      </c>
      <c r="C57" s="79">
        <v>551400</v>
      </c>
      <c r="D57" s="79"/>
      <c r="E57" s="81"/>
      <c r="F57" s="81">
        <f t="shared" si="0"/>
        <v>0</v>
      </c>
      <c r="G57" s="81"/>
      <c r="H57" s="81"/>
      <c r="I57" s="81">
        <f t="shared" si="1"/>
        <v>0</v>
      </c>
      <c r="J57" s="81">
        <f t="shared" si="4"/>
        <v>551400</v>
      </c>
    </row>
    <row r="58" spans="1:11">
      <c r="A58" s="77">
        <v>23</v>
      </c>
      <c r="B58" s="102" t="s">
        <v>222</v>
      </c>
      <c r="C58" s="79">
        <v>1821156.02</v>
      </c>
      <c r="D58" s="79"/>
      <c r="E58" s="81">
        <v>121607.36</v>
      </c>
      <c r="F58" s="81">
        <f t="shared" si="0"/>
        <v>121607.36</v>
      </c>
      <c r="G58" s="81"/>
      <c r="H58" s="81">
        <v>143340.72</v>
      </c>
      <c r="I58" s="81">
        <f t="shared" si="1"/>
        <v>143340.72</v>
      </c>
      <c r="J58" s="81">
        <f t="shared" si="4"/>
        <v>1799422.6600000001</v>
      </c>
    </row>
    <row r="59" spans="1:11">
      <c r="A59" s="77">
        <v>24</v>
      </c>
      <c r="B59" s="78" t="s">
        <v>223</v>
      </c>
      <c r="C59" s="79">
        <v>1108370.4099999999</v>
      </c>
      <c r="D59" s="79"/>
      <c r="E59" s="81">
        <v>33216</v>
      </c>
      <c r="F59" s="81">
        <f t="shared" si="0"/>
        <v>33216</v>
      </c>
      <c r="G59" s="81"/>
      <c r="H59" s="81"/>
      <c r="I59" s="81">
        <f t="shared" si="1"/>
        <v>0</v>
      </c>
      <c r="J59" s="81">
        <f t="shared" si="4"/>
        <v>1141586.4099999999</v>
      </c>
    </row>
    <row r="60" spans="1:11">
      <c r="A60" s="77">
        <v>25</v>
      </c>
      <c r="B60" s="78" t="s">
        <v>224</v>
      </c>
      <c r="C60" s="79">
        <v>418429.2</v>
      </c>
      <c r="D60" s="79"/>
      <c r="E60" s="81"/>
      <c r="F60" s="81">
        <f t="shared" si="0"/>
        <v>0</v>
      </c>
      <c r="G60" s="81"/>
      <c r="H60" s="81"/>
      <c r="I60" s="81">
        <f t="shared" si="1"/>
        <v>0</v>
      </c>
      <c r="J60" s="81">
        <f t="shared" si="4"/>
        <v>418429.2</v>
      </c>
    </row>
    <row r="61" spans="1:11" s="101" customFormat="1">
      <c r="A61" s="77">
        <v>26</v>
      </c>
      <c r="B61" s="99" t="s">
        <v>225</v>
      </c>
      <c r="C61" s="100">
        <v>995492.4</v>
      </c>
      <c r="D61" s="100">
        <v>-995492.4</v>
      </c>
      <c r="E61" s="81"/>
      <c r="F61" s="81">
        <f t="shared" si="0"/>
        <v>-995492.4</v>
      </c>
      <c r="G61" s="81"/>
      <c r="H61" s="100"/>
      <c r="I61" s="81">
        <f t="shared" si="1"/>
        <v>0</v>
      </c>
      <c r="J61" s="100">
        <f t="shared" si="4"/>
        <v>0</v>
      </c>
      <c r="K61" s="101" t="s">
        <v>187</v>
      </c>
    </row>
    <row r="62" spans="1:11">
      <c r="A62" s="77">
        <v>27</v>
      </c>
      <c r="B62" s="78" t="s">
        <v>226</v>
      </c>
      <c r="C62" s="79">
        <v>523506.2</v>
      </c>
      <c r="D62" s="79"/>
      <c r="E62" s="81"/>
      <c r="F62" s="81">
        <f t="shared" si="0"/>
        <v>0</v>
      </c>
      <c r="G62" s="81"/>
      <c r="H62" s="81"/>
      <c r="I62" s="81">
        <f t="shared" si="1"/>
        <v>0</v>
      </c>
      <c r="J62" s="81">
        <f t="shared" si="4"/>
        <v>523506.2</v>
      </c>
    </row>
    <row r="63" spans="1:11">
      <c r="A63" s="77">
        <v>28</v>
      </c>
      <c r="B63" s="78" t="s">
        <v>227</v>
      </c>
      <c r="C63" s="79">
        <v>235544.08</v>
      </c>
      <c r="D63" s="79"/>
      <c r="E63" s="81"/>
      <c r="F63" s="81">
        <f t="shared" si="0"/>
        <v>0</v>
      </c>
      <c r="G63" s="81"/>
      <c r="H63" s="81"/>
      <c r="I63" s="81">
        <f t="shared" si="1"/>
        <v>0</v>
      </c>
      <c r="J63" s="81">
        <f t="shared" si="4"/>
        <v>235544.08</v>
      </c>
    </row>
    <row r="64" spans="1:11">
      <c r="A64" s="77">
        <v>29</v>
      </c>
      <c r="B64" s="78" t="s">
        <v>228</v>
      </c>
      <c r="C64" s="79">
        <v>872575.62</v>
      </c>
      <c r="D64" s="79"/>
      <c r="E64" s="81">
        <v>58600</v>
      </c>
      <c r="F64" s="81">
        <f t="shared" si="0"/>
        <v>58600</v>
      </c>
      <c r="G64" s="81"/>
      <c r="H64" s="81">
        <v>413301.12</v>
      </c>
      <c r="I64" s="81">
        <f t="shared" si="1"/>
        <v>413301.12</v>
      </c>
      <c r="J64" s="81">
        <f t="shared" si="4"/>
        <v>517874.5</v>
      </c>
    </row>
    <row r="65" spans="1:11">
      <c r="A65" s="77">
        <v>30</v>
      </c>
      <c r="B65" s="78" t="s">
        <v>229</v>
      </c>
      <c r="C65" s="79">
        <v>2036000</v>
      </c>
      <c r="D65" s="79"/>
      <c r="E65" s="81"/>
      <c r="F65" s="81">
        <f t="shared" si="0"/>
        <v>0</v>
      </c>
      <c r="G65" s="81"/>
      <c r="H65" s="81"/>
      <c r="I65" s="81">
        <f t="shared" si="1"/>
        <v>0</v>
      </c>
      <c r="J65" s="81">
        <f t="shared" si="4"/>
        <v>2036000</v>
      </c>
    </row>
    <row r="66" spans="1:11">
      <c r="A66" s="77">
        <v>31</v>
      </c>
      <c r="B66" s="78" t="s">
        <v>230</v>
      </c>
      <c r="C66" s="79">
        <v>920191.76</v>
      </c>
      <c r="D66" s="79"/>
      <c r="E66" s="81"/>
      <c r="F66" s="81">
        <f t="shared" si="0"/>
        <v>0</v>
      </c>
      <c r="G66" s="81"/>
      <c r="H66" s="81"/>
      <c r="I66" s="81">
        <f t="shared" si="1"/>
        <v>0</v>
      </c>
      <c r="J66" s="81">
        <f t="shared" si="4"/>
        <v>920191.76</v>
      </c>
    </row>
    <row r="67" spans="1:11">
      <c r="A67" s="77">
        <v>32</v>
      </c>
      <c r="B67" s="78" t="s">
        <v>231</v>
      </c>
      <c r="C67" s="79">
        <v>560000</v>
      </c>
      <c r="D67" s="79"/>
      <c r="E67" s="81"/>
      <c r="F67" s="81">
        <f t="shared" si="0"/>
        <v>0</v>
      </c>
      <c r="G67" s="81"/>
      <c r="H67" s="81"/>
      <c r="I67" s="81">
        <f t="shared" si="1"/>
        <v>0</v>
      </c>
      <c r="J67" s="81">
        <f t="shared" si="4"/>
        <v>560000</v>
      </c>
    </row>
    <row r="68" spans="1:11">
      <c r="A68" s="77">
        <v>33</v>
      </c>
      <c r="B68" s="78" t="s">
        <v>232</v>
      </c>
      <c r="C68" s="79">
        <v>25000</v>
      </c>
      <c r="D68" s="79"/>
      <c r="E68" s="81">
        <v>200000</v>
      </c>
      <c r="F68" s="81">
        <f t="shared" si="0"/>
        <v>200000</v>
      </c>
      <c r="G68" s="81"/>
      <c r="H68" s="81">
        <v>200000</v>
      </c>
      <c r="I68" s="81">
        <f t="shared" si="1"/>
        <v>200000</v>
      </c>
      <c r="J68" s="81">
        <f t="shared" si="4"/>
        <v>25000</v>
      </c>
    </row>
    <row r="69" spans="1:11">
      <c r="A69" s="77">
        <v>34</v>
      </c>
      <c r="B69" s="78" t="s">
        <v>233</v>
      </c>
      <c r="C69" s="79">
        <v>4000</v>
      </c>
      <c r="D69" s="79"/>
      <c r="E69" s="81"/>
      <c r="F69" s="81">
        <f t="shared" si="0"/>
        <v>0</v>
      </c>
      <c r="G69" s="81"/>
      <c r="H69" s="81"/>
      <c r="I69" s="81">
        <f t="shared" si="1"/>
        <v>0</v>
      </c>
      <c r="J69" s="81">
        <f t="shared" si="4"/>
        <v>4000</v>
      </c>
    </row>
    <row r="70" spans="1:11">
      <c r="A70" s="77">
        <v>35</v>
      </c>
      <c r="B70" s="78" t="s">
        <v>234</v>
      </c>
      <c r="C70" s="79">
        <v>107100</v>
      </c>
      <c r="D70" s="79"/>
      <c r="E70" s="81"/>
      <c r="F70" s="81">
        <f t="shared" ref="F70:F112" si="5">SUM(D70:E70)</f>
        <v>0</v>
      </c>
      <c r="G70" s="81"/>
      <c r="H70" s="81"/>
      <c r="I70" s="81">
        <f t="shared" ref="I70:I112" si="6">SUM(G70:H70)</f>
        <v>0</v>
      </c>
      <c r="J70" s="81">
        <f t="shared" si="4"/>
        <v>107100</v>
      </c>
    </row>
    <row r="71" spans="1:11">
      <c r="A71" s="77">
        <v>36</v>
      </c>
      <c r="B71" s="78" t="s">
        <v>235</v>
      </c>
      <c r="C71" s="79">
        <v>21154</v>
      </c>
      <c r="D71" s="79"/>
      <c r="E71" s="81"/>
      <c r="F71" s="81">
        <f t="shared" si="5"/>
        <v>0</v>
      </c>
      <c r="G71" s="81"/>
      <c r="H71" s="81"/>
      <c r="I71" s="81">
        <f t="shared" si="6"/>
        <v>0</v>
      </c>
      <c r="J71" s="81">
        <f t="shared" si="4"/>
        <v>21154</v>
      </c>
    </row>
    <row r="72" spans="1:11" s="101" customFormat="1">
      <c r="A72" s="98">
        <v>37</v>
      </c>
      <c r="B72" s="99" t="s">
        <v>236</v>
      </c>
      <c r="C72" s="100">
        <v>131234.29999999999</v>
      </c>
      <c r="D72" s="100">
        <v>-1</v>
      </c>
      <c r="E72" s="100">
        <v>1</v>
      </c>
      <c r="F72" s="81">
        <f t="shared" si="5"/>
        <v>0</v>
      </c>
      <c r="G72" s="100"/>
      <c r="H72" s="100">
        <v>131234.29999999999</v>
      </c>
      <c r="I72" s="81">
        <f t="shared" si="6"/>
        <v>131234.29999999999</v>
      </c>
      <c r="J72" s="100">
        <f t="shared" si="4"/>
        <v>0</v>
      </c>
      <c r="K72" s="92" t="s">
        <v>237</v>
      </c>
    </row>
    <row r="73" spans="1:11">
      <c r="A73" s="77">
        <v>38</v>
      </c>
      <c r="B73" s="78" t="s">
        <v>238</v>
      </c>
      <c r="C73" s="79">
        <v>1468818.14</v>
      </c>
      <c r="D73" s="79"/>
      <c r="E73" s="81">
        <v>1230029</v>
      </c>
      <c r="F73" s="81">
        <f t="shared" si="5"/>
        <v>1230029</v>
      </c>
      <c r="G73" s="81"/>
      <c r="H73" s="81">
        <v>2394011.9300000002</v>
      </c>
      <c r="I73" s="81">
        <f t="shared" si="6"/>
        <v>2394011.9300000002</v>
      </c>
      <c r="J73" s="81">
        <f t="shared" si="4"/>
        <v>304835.2099999995</v>
      </c>
    </row>
    <row r="74" spans="1:11">
      <c r="A74" s="77">
        <v>39</v>
      </c>
      <c r="B74" s="78" t="s">
        <v>239</v>
      </c>
      <c r="C74" s="79">
        <v>318004.99</v>
      </c>
      <c r="D74" s="79"/>
      <c r="E74" s="81"/>
      <c r="F74" s="81">
        <f t="shared" si="5"/>
        <v>0</v>
      </c>
      <c r="G74" s="81"/>
      <c r="H74" s="81"/>
      <c r="I74" s="81">
        <f t="shared" si="6"/>
        <v>0</v>
      </c>
      <c r="J74" s="81">
        <f t="shared" si="4"/>
        <v>318004.99</v>
      </c>
    </row>
    <row r="75" spans="1:11" s="106" customFormat="1">
      <c r="A75" s="77">
        <v>40</v>
      </c>
      <c r="B75" s="103" t="s">
        <v>240</v>
      </c>
      <c r="C75" s="104">
        <v>851383.81</v>
      </c>
      <c r="D75" s="104"/>
      <c r="E75" s="105">
        <v>1240744.71</v>
      </c>
      <c r="F75" s="81">
        <f t="shared" si="5"/>
        <v>1240744.71</v>
      </c>
      <c r="G75" s="105"/>
      <c r="H75" s="105">
        <v>353698.97</v>
      </c>
      <c r="I75" s="81">
        <f t="shared" si="6"/>
        <v>353698.97</v>
      </c>
      <c r="J75" s="105">
        <f t="shared" si="4"/>
        <v>1738429.55</v>
      </c>
    </row>
    <row r="76" spans="1:11">
      <c r="A76" s="77">
        <v>41</v>
      </c>
      <c r="B76" s="78" t="s">
        <v>241</v>
      </c>
      <c r="C76" s="79">
        <v>291730</v>
      </c>
      <c r="D76" s="79"/>
      <c r="E76" s="81"/>
      <c r="F76" s="81">
        <f t="shared" si="5"/>
        <v>0</v>
      </c>
      <c r="G76" s="81"/>
      <c r="H76" s="81"/>
      <c r="I76" s="81">
        <f t="shared" si="6"/>
        <v>0</v>
      </c>
      <c r="J76" s="81">
        <f t="shared" si="4"/>
        <v>291730</v>
      </c>
    </row>
    <row r="77" spans="1:11">
      <c r="A77" s="77">
        <v>42</v>
      </c>
      <c r="B77" s="78" t="s">
        <v>242</v>
      </c>
      <c r="C77" s="79">
        <v>413543.83</v>
      </c>
      <c r="D77" s="79">
        <v>25844.42</v>
      </c>
      <c r="E77" s="81"/>
      <c r="F77" s="81">
        <f t="shared" si="5"/>
        <v>25844.42</v>
      </c>
      <c r="G77" s="81"/>
      <c r="H77" s="81"/>
      <c r="I77" s="81">
        <f t="shared" si="6"/>
        <v>0</v>
      </c>
      <c r="J77" s="81">
        <f t="shared" si="4"/>
        <v>439388.25</v>
      </c>
    </row>
    <row r="78" spans="1:11">
      <c r="A78" s="77">
        <v>43</v>
      </c>
      <c r="B78" s="78" t="s">
        <v>243</v>
      </c>
      <c r="C78" s="79">
        <v>257513.81</v>
      </c>
      <c r="D78" s="79"/>
      <c r="E78" s="81"/>
      <c r="F78" s="81">
        <f t="shared" si="5"/>
        <v>0</v>
      </c>
      <c r="G78" s="81"/>
      <c r="H78" s="81">
        <v>189200</v>
      </c>
      <c r="I78" s="81">
        <f t="shared" si="6"/>
        <v>189200</v>
      </c>
      <c r="J78" s="81">
        <f t="shared" si="4"/>
        <v>68313.81</v>
      </c>
    </row>
    <row r="79" spans="1:11">
      <c r="A79" s="77">
        <v>44</v>
      </c>
      <c r="B79" s="78" t="s">
        <v>244</v>
      </c>
      <c r="C79" s="79">
        <v>56470</v>
      </c>
      <c r="D79" s="79"/>
      <c r="E79" s="81"/>
      <c r="F79" s="81">
        <f t="shared" si="5"/>
        <v>0</v>
      </c>
      <c r="G79" s="81"/>
      <c r="H79" s="81"/>
      <c r="I79" s="81">
        <f t="shared" si="6"/>
        <v>0</v>
      </c>
      <c r="J79" s="81">
        <f t="shared" si="4"/>
        <v>56470</v>
      </c>
    </row>
    <row r="80" spans="1:11" s="101" customFormat="1">
      <c r="A80" s="98">
        <v>45</v>
      </c>
      <c r="B80" s="99" t="s">
        <v>245</v>
      </c>
      <c r="C80" s="100">
        <v>680000</v>
      </c>
      <c r="D80" s="100">
        <v>-680000</v>
      </c>
      <c r="E80" s="100"/>
      <c r="F80" s="81">
        <f t="shared" si="5"/>
        <v>-680000</v>
      </c>
      <c r="G80" s="100"/>
      <c r="H80" s="100"/>
      <c r="I80" s="81">
        <f t="shared" si="6"/>
        <v>0</v>
      </c>
      <c r="J80" s="100">
        <f t="shared" si="4"/>
        <v>0</v>
      </c>
      <c r="K80" s="92" t="s">
        <v>237</v>
      </c>
    </row>
    <row r="81" spans="1:11">
      <c r="A81" s="77">
        <v>46</v>
      </c>
      <c r="B81" s="78" t="s">
        <v>246</v>
      </c>
      <c r="C81" s="79">
        <v>513905.87</v>
      </c>
      <c r="D81" s="79"/>
      <c r="E81" s="81"/>
      <c r="F81" s="81">
        <f t="shared" si="5"/>
        <v>0</v>
      </c>
      <c r="G81" s="81"/>
      <c r="H81" s="81"/>
      <c r="I81" s="81">
        <f t="shared" si="6"/>
        <v>0</v>
      </c>
      <c r="J81" s="81">
        <f t="shared" si="4"/>
        <v>513905.87</v>
      </c>
    </row>
    <row r="82" spans="1:11">
      <c r="A82" s="77">
        <v>47</v>
      </c>
      <c r="B82" s="78" t="s">
        <v>247</v>
      </c>
      <c r="C82" s="79">
        <v>960000</v>
      </c>
      <c r="D82" s="79"/>
      <c r="E82" s="81"/>
      <c r="F82" s="81">
        <f t="shared" si="5"/>
        <v>0</v>
      </c>
      <c r="G82" s="81"/>
      <c r="H82" s="81"/>
      <c r="I82" s="81">
        <f t="shared" si="6"/>
        <v>0</v>
      </c>
      <c r="J82" s="81">
        <f t="shared" si="4"/>
        <v>960000</v>
      </c>
    </row>
    <row r="83" spans="1:11" s="101" customFormat="1">
      <c r="A83" s="98">
        <v>48</v>
      </c>
      <c r="B83" s="99" t="s">
        <v>5</v>
      </c>
      <c r="C83" s="100">
        <v>132844.66</v>
      </c>
      <c r="D83" s="100">
        <v>-22409.66</v>
      </c>
      <c r="E83" s="100">
        <v>10565</v>
      </c>
      <c r="F83" s="81">
        <f t="shared" si="5"/>
        <v>-11844.66</v>
      </c>
      <c r="G83" s="100">
        <f>SUM(D83:E83)</f>
        <v>-11844.66</v>
      </c>
      <c r="H83" s="100">
        <v>121000</v>
      </c>
      <c r="I83" s="81">
        <f t="shared" si="6"/>
        <v>109155.34</v>
      </c>
      <c r="J83" s="100">
        <f t="shared" si="4"/>
        <v>0</v>
      </c>
      <c r="K83" s="92" t="s">
        <v>237</v>
      </c>
    </row>
    <row r="84" spans="1:11">
      <c r="A84" s="77">
        <v>49</v>
      </c>
      <c r="B84" s="78" t="s">
        <v>248</v>
      </c>
      <c r="C84" s="79">
        <v>471200</v>
      </c>
      <c r="D84" s="79"/>
      <c r="E84" s="81"/>
      <c r="F84" s="81">
        <f t="shared" si="5"/>
        <v>0</v>
      </c>
      <c r="G84" s="100">
        <f t="shared" ref="G84:G95" si="7">SUM(D84:E84)</f>
        <v>0</v>
      </c>
      <c r="H84" s="81"/>
      <c r="I84" s="81">
        <f t="shared" si="6"/>
        <v>0</v>
      </c>
      <c r="J84" s="81">
        <f t="shared" si="4"/>
        <v>471200</v>
      </c>
    </row>
    <row r="85" spans="1:11">
      <c r="A85" s="77">
        <v>50</v>
      </c>
      <c r="B85" s="78" t="s">
        <v>249</v>
      </c>
      <c r="C85" s="79">
        <v>250000</v>
      </c>
      <c r="D85" s="79"/>
      <c r="E85" s="81"/>
      <c r="F85" s="81">
        <f t="shared" si="5"/>
        <v>0</v>
      </c>
      <c r="G85" s="100">
        <f t="shared" si="7"/>
        <v>0</v>
      </c>
      <c r="H85" s="81"/>
      <c r="I85" s="81">
        <f t="shared" si="6"/>
        <v>0</v>
      </c>
      <c r="J85" s="81">
        <f t="shared" si="4"/>
        <v>250000</v>
      </c>
    </row>
    <row r="86" spans="1:11">
      <c r="A86" s="77">
        <v>51</v>
      </c>
      <c r="B86" s="78" t="s">
        <v>250</v>
      </c>
      <c r="C86" s="79">
        <v>2344735.87</v>
      </c>
      <c r="D86" s="79"/>
      <c r="E86" s="81">
        <v>8181.17</v>
      </c>
      <c r="F86" s="81">
        <f t="shared" si="5"/>
        <v>8181.17</v>
      </c>
      <c r="G86" s="100">
        <f t="shared" si="7"/>
        <v>8181.17</v>
      </c>
      <c r="H86" s="81">
        <v>1942519.41</v>
      </c>
      <c r="I86" s="81">
        <f t="shared" si="6"/>
        <v>1950700.5799999998</v>
      </c>
      <c r="J86" s="81">
        <f t="shared" si="4"/>
        <v>410397.63000000012</v>
      </c>
      <c r="K86" s="84"/>
    </row>
    <row r="87" spans="1:11">
      <c r="A87" s="77">
        <v>52</v>
      </c>
      <c r="B87" s="78" t="s">
        <v>251</v>
      </c>
      <c r="C87" s="79">
        <v>721865.96</v>
      </c>
      <c r="D87" s="79"/>
      <c r="E87" s="81"/>
      <c r="F87" s="81">
        <f t="shared" si="5"/>
        <v>0</v>
      </c>
      <c r="G87" s="100">
        <f t="shared" si="7"/>
        <v>0</v>
      </c>
      <c r="H87" s="81"/>
      <c r="I87" s="81">
        <f t="shared" si="6"/>
        <v>0</v>
      </c>
      <c r="J87" s="81">
        <f t="shared" si="4"/>
        <v>721865.96</v>
      </c>
    </row>
    <row r="88" spans="1:11">
      <c r="A88" s="77">
        <v>53</v>
      </c>
      <c r="B88" s="78" t="s">
        <v>252</v>
      </c>
      <c r="C88" s="79">
        <v>1380934</v>
      </c>
      <c r="D88" s="79">
        <v>-500000</v>
      </c>
      <c r="E88" s="81">
        <v>1500000</v>
      </c>
      <c r="F88" s="81">
        <f t="shared" si="5"/>
        <v>1000000</v>
      </c>
      <c r="G88" s="100">
        <f t="shared" si="7"/>
        <v>1000000</v>
      </c>
      <c r="H88" s="81">
        <v>1870000</v>
      </c>
      <c r="I88" s="81">
        <f t="shared" si="6"/>
        <v>2870000</v>
      </c>
      <c r="J88" s="81">
        <f t="shared" si="4"/>
        <v>510934</v>
      </c>
    </row>
    <row r="89" spans="1:11">
      <c r="A89" s="77">
        <v>54</v>
      </c>
      <c r="B89" s="78" t="s">
        <v>253</v>
      </c>
      <c r="C89" s="79">
        <v>577512.74</v>
      </c>
      <c r="D89" s="79"/>
      <c r="E89" s="81">
        <v>577</v>
      </c>
      <c r="F89" s="81">
        <f t="shared" si="5"/>
        <v>577</v>
      </c>
      <c r="G89" s="100">
        <f t="shared" si="7"/>
        <v>577</v>
      </c>
      <c r="H89" s="81"/>
      <c r="I89" s="81">
        <f t="shared" si="6"/>
        <v>577</v>
      </c>
      <c r="J89" s="81">
        <f t="shared" si="4"/>
        <v>578089.74</v>
      </c>
    </row>
    <row r="90" spans="1:11" s="101" customFormat="1">
      <c r="A90" s="98">
        <v>55</v>
      </c>
      <c r="B90" s="99" t="s">
        <v>254</v>
      </c>
      <c r="C90" s="100">
        <v>435500</v>
      </c>
      <c r="D90" s="100">
        <v>-435500</v>
      </c>
      <c r="E90" s="100"/>
      <c r="F90" s="81">
        <f t="shared" si="5"/>
        <v>-435500</v>
      </c>
      <c r="G90" s="100">
        <f t="shared" si="7"/>
        <v>-435500</v>
      </c>
      <c r="H90" s="100"/>
      <c r="I90" s="81">
        <f t="shared" si="6"/>
        <v>-435500</v>
      </c>
      <c r="J90" s="100">
        <f t="shared" si="4"/>
        <v>0</v>
      </c>
      <c r="K90" s="92" t="s">
        <v>187</v>
      </c>
    </row>
    <row r="91" spans="1:11">
      <c r="A91" s="77">
        <v>56</v>
      </c>
      <c r="B91" s="78" t="s">
        <v>255</v>
      </c>
      <c r="C91" s="79">
        <v>5076.08</v>
      </c>
      <c r="D91" s="79"/>
      <c r="E91" s="81"/>
      <c r="F91" s="81">
        <f t="shared" si="5"/>
        <v>0</v>
      </c>
      <c r="G91" s="100">
        <f t="shared" si="7"/>
        <v>0</v>
      </c>
      <c r="H91" s="81"/>
      <c r="I91" s="81">
        <f t="shared" si="6"/>
        <v>0</v>
      </c>
      <c r="J91" s="81">
        <f t="shared" si="4"/>
        <v>5076.08</v>
      </c>
    </row>
    <row r="92" spans="1:11">
      <c r="A92" s="77">
        <v>57</v>
      </c>
      <c r="B92" s="78" t="s">
        <v>256</v>
      </c>
      <c r="C92" s="79">
        <v>588000</v>
      </c>
      <c r="D92" s="79"/>
      <c r="E92" s="81"/>
      <c r="F92" s="81">
        <f t="shared" si="5"/>
        <v>0</v>
      </c>
      <c r="G92" s="100">
        <f t="shared" si="7"/>
        <v>0</v>
      </c>
      <c r="H92" s="81"/>
      <c r="I92" s="81">
        <f t="shared" si="6"/>
        <v>0</v>
      </c>
      <c r="J92" s="81">
        <f t="shared" si="4"/>
        <v>588000</v>
      </c>
    </row>
    <row r="93" spans="1:11" ht="12.75" customHeight="1">
      <c r="A93" s="77">
        <v>58</v>
      </c>
      <c r="B93" s="78" t="s">
        <v>257</v>
      </c>
      <c r="C93" s="79">
        <v>4241724.4400000004</v>
      </c>
      <c r="D93" s="79"/>
      <c r="E93" s="81">
        <v>4967855</v>
      </c>
      <c r="F93" s="81">
        <f t="shared" si="5"/>
        <v>4967855</v>
      </c>
      <c r="G93" s="100">
        <f t="shared" si="7"/>
        <v>4967855</v>
      </c>
      <c r="H93" s="81"/>
      <c r="I93" s="81">
        <f t="shared" si="6"/>
        <v>4967855</v>
      </c>
      <c r="J93" s="81">
        <f t="shared" si="4"/>
        <v>9209579.4400000013</v>
      </c>
      <c r="K93" s="95" t="s">
        <v>198</v>
      </c>
    </row>
    <row r="94" spans="1:11">
      <c r="A94" s="77">
        <v>59</v>
      </c>
      <c r="B94" s="78" t="s">
        <v>258</v>
      </c>
      <c r="C94" s="79">
        <v>1257000</v>
      </c>
      <c r="D94" s="79"/>
      <c r="E94" s="81"/>
      <c r="F94" s="81">
        <f t="shared" si="5"/>
        <v>0</v>
      </c>
      <c r="G94" s="100">
        <f t="shared" si="7"/>
        <v>0</v>
      </c>
      <c r="H94" s="81"/>
      <c r="I94" s="81">
        <f t="shared" si="6"/>
        <v>0</v>
      </c>
      <c r="J94" s="81">
        <f t="shared" si="4"/>
        <v>1257000</v>
      </c>
    </row>
    <row r="95" spans="1:11">
      <c r="A95" s="77">
        <v>60</v>
      </c>
      <c r="B95" s="78" t="s">
        <v>259</v>
      </c>
      <c r="C95" s="79">
        <v>150000</v>
      </c>
      <c r="D95" s="79">
        <v>-150000</v>
      </c>
      <c r="E95" s="81"/>
      <c r="F95" s="81">
        <f t="shared" si="5"/>
        <v>-150000</v>
      </c>
      <c r="G95" s="100">
        <f t="shared" si="7"/>
        <v>-150000</v>
      </c>
      <c r="H95" s="81"/>
      <c r="I95" s="81">
        <f t="shared" si="6"/>
        <v>-150000</v>
      </c>
      <c r="J95" s="81">
        <f t="shared" si="4"/>
        <v>0</v>
      </c>
    </row>
    <row r="96" spans="1:11" s="1" customFormat="1">
      <c r="A96" s="107">
        <v>61</v>
      </c>
      <c r="B96" s="108" t="s">
        <v>260</v>
      </c>
      <c r="C96" s="81">
        <v>430832.97</v>
      </c>
      <c r="D96" s="81"/>
      <c r="E96" s="81">
        <v>240050.16</v>
      </c>
      <c r="F96" s="81">
        <f t="shared" si="5"/>
        <v>240050.16</v>
      </c>
      <c r="G96" s="81"/>
      <c r="H96" s="81">
        <v>240000</v>
      </c>
      <c r="I96" s="81">
        <f t="shared" si="6"/>
        <v>240000</v>
      </c>
      <c r="J96" s="81">
        <f t="shared" si="4"/>
        <v>430883.13</v>
      </c>
    </row>
    <row r="97" spans="1:11">
      <c r="A97" s="77">
        <v>62</v>
      </c>
      <c r="B97" s="78" t="s">
        <v>261</v>
      </c>
      <c r="C97" s="79">
        <v>20480</v>
      </c>
      <c r="D97" s="79"/>
      <c r="E97" s="81"/>
      <c r="F97" s="81">
        <f t="shared" si="5"/>
        <v>0</v>
      </c>
      <c r="G97" s="81"/>
      <c r="H97" s="81"/>
      <c r="I97" s="81">
        <f t="shared" si="6"/>
        <v>0</v>
      </c>
      <c r="J97" s="81">
        <f t="shared" si="4"/>
        <v>20480</v>
      </c>
    </row>
    <row r="98" spans="1:11">
      <c r="A98" s="77">
        <v>63</v>
      </c>
      <c r="B98" s="78" t="s">
        <v>262</v>
      </c>
      <c r="C98" s="79">
        <v>1000000</v>
      </c>
      <c r="D98" s="79"/>
      <c r="E98" s="81"/>
      <c r="F98" s="81">
        <f t="shared" si="5"/>
        <v>0</v>
      </c>
      <c r="G98" s="81"/>
      <c r="H98" s="81"/>
      <c r="I98" s="81">
        <f t="shared" si="6"/>
        <v>0</v>
      </c>
      <c r="J98" s="81">
        <f t="shared" si="4"/>
        <v>1000000</v>
      </c>
      <c r="K98" s="84"/>
    </row>
    <row r="99" spans="1:11">
      <c r="A99" s="77">
        <v>64</v>
      </c>
      <c r="B99" s="87" t="s">
        <v>263</v>
      </c>
      <c r="C99" s="79">
        <v>15220.74</v>
      </c>
      <c r="D99" s="79"/>
      <c r="E99" s="81">
        <v>291000</v>
      </c>
      <c r="F99" s="81">
        <f t="shared" si="5"/>
        <v>291000</v>
      </c>
      <c r="G99" s="81"/>
      <c r="H99" s="81"/>
      <c r="I99" s="81">
        <f t="shared" si="6"/>
        <v>0</v>
      </c>
      <c r="J99" s="81">
        <f t="shared" si="4"/>
        <v>306220.74</v>
      </c>
    </row>
    <row r="100" spans="1:11">
      <c r="A100" s="77">
        <v>65</v>
      </c>
      <c r="B100" s="87" t="s">
        <v>264</v>
      </c>
      <c r="C100" s="79"/>
      <c r="D100" s="79"/>
      <c r="E100" s="81"/>
      <c r="F100" s="81">
        <f t="shared" si="5"/>
        <v>0</v>
      </c>
      <c r="G100" s="81"/>
      <c r="H100" s="81"/>
      <c r="I100" s="81">
        <f t="shared" si="6"/>
        <v>0</v>
      </c>
      <c r="J100" s="81">
        <f t="shared" si="4"/>
        <v>0</v>
      </c>
    </row>
    <row r="101" spans="1:11">
      <c r="A101" s="77">
        <v>66</v>
      </c>
      <c r="B101" s="78" t="s">
        <v>265</v>
      </c>
      <c r="C101" s="79">
        <v>32500000</v>
      </c>
      <c r="D101" s="79"/>
      <c r="E101" s="81"/>
      <c r="F101" s="81">
        <f t="shared" si="5"/>
        <v>0</v>
      </c>
      <c r="G101" s="81"/>
      <c r="H101" s="81">
        <v>6550000</v>
      </c>
      <c r="I101" s="81">
        <f t="shared" si="6"/>
        <v>6550000</v>
      </c>
      <c r="J101" s="81">
        <f t="shared" ref="J101:J104" si="8">C101+D101+E101-H101</f>
        <v>25950000</v>
      </c>
    </row>
    <row r="102" spans="1:11">
      <c r="A102" s="77">
        <v>67</v>
      </c>
      <c r="B102" s="78" t="s">
        <v>266</v>
      </c>
      <c r="C102" s="79">
        <v>50000000</v>
      </c>
      <c r="D102" s="79"/>
      <c r="E102" s="81">
        <v>210300.65</v>
      </c>
      <c r="F102" s="81">
        <f t="shared" si="5"/>
        <v>210300.65</v>
      </c>
      <c r="G102" s="81"/>
      <c r="H102" s="81"/>
      <c r="I102" s="81">
        <f t="shared" si="6"/>
        <v>0</v>
      </c>
      <c r="J102" s="81">
        <f t="shared" si="8"/>
        <v>50210300.649999999</v>
      </c>
      <c r="K102" s="95" t="s">
        <v>267</v>
      </c>
    </row>
    <row r="103" spans="1:11">
      <c r="A103" s="77">
        <v>68</v>
      </c>
      <c r="B103" s="78" t="s">
        <v>268</v>
      </c>
      <c r="C103" s="79">
        <v>1831891.99</v>
      </c>
      <c r="D103" s="79"/>
      <c r="E103" s="81">
        <v>25026</v>
      </c>
      <c r="F103" s="81">
        <f t="shared" si="5"/>
        <v>25026</v>
      </c>
      <c r="G103" s="81"/>
      <c r="H103" s="81">
        <v>357250</v>
      </c>
      <c r="I103" s="81">
        <f t="shared" si="6"/>
        <v>357250</v>
      </c>
      <c r="J103" s="81">
        <f t="shared" si="8"/>
        <v>1499667.99</v>
      </c>
    </row>
    <row r="104" spans="1:11">
      <c r="A104" s="77">
        <v>69</v>
      </c>
      <c r="B104" s="78" t="s">
        <v>269</v>
      </c>
      <c r="C104" s="79"/>
      <c r="D104" s="79"/>
      <c r="E104" s="81">
        <v>900000</v>
      </c>
      <c r="F104" s="81">
        <f t="shared" si="5"/>
        <v>900000</v>
      </c>
      <c r="G104" s="81"/>
      <c r="H104" s="81"/>
      <c r="I104" s="81">
        <f t="shared" si="6"/>
        <v>0</v>
      </c>
      <c r="J104" s="81">
        <f t="shared" si="8"/>
        <v>900000</v>
      </c>
    </row>
    <row r="105" spans="1:11">
      <c r="A105" s="77">
        <v>1</v>
      </c>
      <c r="B105" s="78" t="s">
        <v>6</v>
      </c>
      <c r="C105" s="79">
        <v>10249094.039999999</v>
      </c>
      <c r="D105" s="79"/>
      <c r="E105" s="81"/>
      <c r="F105" s="81">
        <f t="shared" si="5"/>
        <v>0</v>
      </c>
      <c r="G105" s="81"/>
      <c r="H105" s="81">
        <v>2000000</v>
      </c>
      <c r="I105" s="81">
        <f t="shared" si="6"/>
        <v>2000000</v>
      </c>
      <c r="J105" s="81">
        <f>C105+D105+E105-H105</f>
        <v>8249094.0399999991</v>
      </c>
    </row>
    <row r="106" spans="1:11">
      <c r="A106" s="77">
        <v>2</v>
      </c>
      <c r="B106" s="78" t="s">
        <v>270</v>
      </c>
      <c r="C106" s="79">
        <v>6011684.5800000001</v>
      </c>
      <c r="D106" s="79"/>
      <c r="E106" s="81">
        <v>58497.45</v>
      </c>
      <c r="F106" s="81">
        <f t="shared" si="5"/>
        <v>58497.45</v>
      </c>
      <c r="G106" s="81"/>
      <c r="H106" s="81">
        <v>530960</v>
      </c>
      <c r="I106" s="81">
        <f t="shared" si="6"/>
        <v>530960</v>
      </c>
      <c r="J106" s="81">
        <f t="shared" ref="J106:J112" si="9">C106+D106+E106-H106</f>
        <v>5539222.0300000003</v>
      </c>
    </row>
    <row r="107" spans="1:11">
      <c r="A107" s="77">
        <v>3</v>
      </c>
      <c r="B107" s="78" t="s">
        <v>271</v>
      </c>
      <c r="C107" s="79">
        <v>5163.38</v>
      </c>
      <c r="D107" s="79"/>
      <c r="E107" s="81"/>
      <c r="F107" s="81">
        <f t="shared" si="5"/>
        <v>0</v>
      </c>
      <c r="G107" s="81"/>
      <c r="H107" s="81"/>
      <c r="I107" s="81">
        <f t="shared" si="6"/>
        <v>0</v>
      </c>
      <c r="J107" s="81">
        <f t="shared" si="9"/>
        <v>5163.38</v>
      </c>
    </row>
    <row r="108" spans="1:11">
      <c r="A108" s="77">
        <v>4</v>
      </c>
      <c r="B108" s="78" t="s">
        <v>272</v>
      </c>
      <c r="C108" s="79">
        <v>1513541.02</v>
      </c>
      <c r="D108" s="79"/>
      <c r="E108" s="81">
        <v>300000</v>
      </c>
      <c r="F108" s="81">
        <f t="shared" si="5"/>
        <v>300000</v>
      </c>
      <c r="G108" s="81"/>
      <c r="H108" s="81">
        <v>600000</v>
      </c>
      <c r="I108" s="81">
        <f t="shared" si="6"/>
        <v>600000</v>
      </c>
      <c r="J108" s="81">
        <f t="shared" si="9"/>
        <v>1213541.02</v>
      </c>
    </row>
    <row r="109" spans="1:11" s="1" customFormat="1">
      <c r="A109" s="107">
        <v>5</v>
      </c>
      <c r="B109" s="78" t="s">
        <v>273</v>
      </c>
      <c r="C109" s="81">
        <v>-825896.95999999996</v>
      </c>
      <c r="D109" s="81">
        <v>2133403.06</v>
      </c>
      <c r="E109" s="81">
        <v>1086611.05</v>
      </c>
      <c r="F109" s="81">
        <f t="shared" si="5"/>
        <v>3220014.1100000003</v>
      </c>
      <c r="G109" s="81">
        <f>SUM(D109:E109)</f>
        <v>3220014.1100000003</v>
      </c>
      <c r="H109" s="81">
        <f>1120666.94+125683.3</f>
        <v>1246350.24</v>
      </c>
      <c r="I109" s="81">
        <f t="shared" si="6"/>
        <v>4466364.3500000006</v>
      </c>
      <c r="J109" s="100">
        <f>C109+D109+E109-H109</f>
        <v>1147766.9100000004</v>
      </c>
      <c r="K109" s="84" t="s">
        <v>274</v>
      </c>
    </row>
    <row r="110" spans="1:11" s="1" customFormat="1">
      <c r="A110" s="107">
        <v>6</v>
      </c>
      <c r="B110" s="78" t="s">
        <v>275</v>
      </c>
      <c r="C110" s="81">
        <v>9276080.6600000001</v>
      </c>
      <c r="D110" s="81"/>
      <c r="E110" s="81">
        <v>30463829.57</v>
      </c>
      <c r="F110" s="81">
        <f t="shared" si="5"/>
        <v>30463829.57</v>
      </c>
      <c r="G110" s="81"/>
      <c r="H110" s="81">
        <v>33475767.57</v>
      </c>
      <c r="I110" s="81">
        <f t="shared" si="6"/>
        <v>33475767.57</v>
      </c>
      <c r="J110" s="81">
        <f t="shared" si="9"/>
        <v>6264142.6600000039</v>
      </c>
      <c r="K110" s="84"/>
    </row>
    <row r="111" spans="1:11" s="1" customFormat="1">
      <c r="A111" s="107">
        <v>7</v>
      </c>
      <c r="B111" s="78" t="s">
        <v>276</v>
      </c>
      <c r="C111" s="81">
        <v>26020000</v>
      </c>
      <c r="D111" s="81"/>
      <c r="E111" s="81"/>
      <c r="F111" s="81">
        <f t="shared" si="5"/>
        <v>0</v>
      </c>
      <c r="G111" s="81"/>
      <c r="H111" s="81"/>
      <c r="I111" s="81">
        <f t="shared" si="6"/>
        <v>0</v>
      </c>
      <c r="J111" s="81">
        <f t="shared" si="9"/>
        <v>26020000</v>
      </c>
      <c r="K111" s="84"/>
    </row>
    <row r="112" spans="1:11" s="1" customFormat="1">
      <c r="A112" s="107">
        <v>8</v>
      </c>
      <c r="B112" s="87" t="s">
        <v>277</v>
      </c>
      <c r="C112" s="81"/>
      <c r="D112" s="81"/>
      <c r="E112" s="81">
        <v>36047335.469999999</v>
      </c>
      <c r="F112" s="81">
        <f t="shared" si="5"/>
        <v>36047335.469999999</v>
      </c>
      <c r="G112" s="81"/>
      <c r="H112" s="81">
        <v>30687839.359999999</v>
      </c>
      <c r="I112" s="81">
        <f t="shared" si="6"/>
        <v>30687839.359999999</v>
      </c>
      <c r="J112" s="81">
        <f t="shared" si="9"/>
        <v>5359496.1099999994</v>
      </c>
      <c r="K112" s="84"/>
    </row>
    <row r="113" spans="1:11" ht="27" customHeight="1">
      <c r="A113" s="148" t="s">
        <v>19</v>
      </c>
      <c r="B113" s="148"/>
      <c r="C113" s="109">
        <f>SUM(C5:C112)</f>
        <v>243527710.68000001</v>
      </c>
      <c r="D113" s="109">
        <f t="shared" ref="D113:F113" si="10">SUM(D5:D112)</f>
        <v>402321.1100000001</v>
      </c>
      <c r="E113" s="109">
        <f t="shared" si="10"/>
        <v>171340232.19</v>
      </c>
      <c r="F113" s="109">
        <f t="shared" si="10"/>
        <v>171742553.29999998</v>
      </c>
      <c r="G113" s="109">
        <f t="shared" ref="G113" si="11">SUM(G5:G112)</f>
        <v>8599282.620000001</v>
      </c>
      <c r="H113" s="109">
        <f t="shared" ref="H113" si="12">SUM(H5:H112)</f>
        <v>152235253.69</v>
      </c>
      <c r="I113" s="109">
        <f>SUM(I5:I112)</f>
        <v>160834536.31</v>
      </c>
      <c r="J113" s="109" t="e">
        <f>#REF!+#REF!+#REF!+#REF!</f>
        <v>#REF!</v>
      </c>
    </row>
    <row r="114" spans="1:11" ht="25.5" customHeight="1">
      <c r="B114" s="111"/>
      <c r="C114" s="112"/>
      <c r="D114" s="113">
        <f>E113+D115+D116</f>
        <v>171742553.29999998</v>
      </c>
      <c r="E114" s="114"/>
      <c r="F114" s="114"/>
      <c r="G114" s="114"/>
      <c r="H114" s="114"/>
      <c r="I114" s="114"/>
      <c r="J114" s="115"/>
    </row>
    <row r="115" spans="1:11">
      <c r="C115" s="117"/>
      <c r="D115" s="117">
        <v>400844.42</v>
      </c>
      <c r="E115" s="118"/>
      <c r="F115" s="118"/>
      <c r="G115" s="118"/>
      <c r="H115" s="118"/>
      <c r="I115" s="118"/>
    </row>
    <row r="116" spans="1:11">
      <c r="A116" s="120"/>
      <c r="B116" s="121"/>
      <c r="C116" s="82"/>
      <c r="D116" s="117">
        <v>1476.69</v>
      </c>
      <c r="E116" s="122"/>
      <c r="F116" s="122"/>
      <c r="G116" s="122"/>
      <c r="H116" s="122"/>
      <c r="I116" s="122"/>
      <c r="J116" s="115"/>
    </row>
    <row r="117" spans="1:11">
      <c r="J117" s="122"/>
    </row>
    <row r="118" spans="1:11" s="120" customFormat="1">
      <c r="A118" s="110"/>
      <c r="B118" s="110" t="s">
        <v>278</v>
      </c>
      <c r="C118" s="110" t="s">
        <v>279</v>
      </c>
      <c r="D118" s="110" t="s">
        <v>280</v>
      </c>
      <c r="E118" s="5" t="s">
        <v>281</v>
      </c>
      <c r="F118" s="5"/>
      <c r="G118" s="5"/>
      <c r="H118" s="5"/>
      <c r="I118" s="5"/>
      <c r="J118" s="5"/>
    </row>
    <row r="119" spans="1:11">
      <c r="B119" s="124">
        <v>8354754.1100000003</v>
      </c>
      <c r="C119" s="124">
        <v>9213261.9499999993</v>
      </c>
      <c r="D119" s="124">
        <v>5255058.4800000004</v>
      </c>
      <c r="E119" s="125">
        <f>B119+B120+C119+C120+C121-D120-D119</f>
        <v>18486337.109999999</v>
      </c>
      <c r="F119" s="125"/>
      <c r="G119" s="125"/>
      <c r="J119" s="115"/>
    </row>
    <row r="120" spans="1:11">
      <c r="B120" s="124"/>
      <c r="C120" s="124">
        <v>5293913.25</v>
      </c>
      <c r="D120" s="124">
        <v>106011.66</v>
      </c>
      <c r="E120" s="126"/>
      <c r="F120" s="126"/>
      <c r="G120" s="126"/>
    </row>
    <row r="121" spans="1:11">
      <c r="C121" s="124">
        <v>985477.94</v>
      </c>
      <c r="D121" s="110"/>
      <c r="E121" s="5"/>
      <c r="F121" s="5"/>
      <c r="G121" s="5"/>
      <c r="K121" s="127"/>
    </row>
    <row r="122" spans="1:11" s="120" customFormat="1">
      <c r="A122" s="110"/>
      <c r="B122" s="128">
        <f>SUM(B119:B121)</f>
        <v>8354754.1100000003</v>
      </c>
      <c r="C122" s="128">
        <f>SUM(C119:C121)</f>
        <v>15492653.139999999</v>
      </c>
      <c r="D122" s="128">
        <f>SUM(D119:D121)</f>
        <v>5361070.1400000006</v>
      </c>
      <c r="E122" s="128">
        <f>B122+C122-D122</f>
        <v>18486337.109999999</v>
      </c>
      <c r="F122" s="128"/>
      <c r="G122" s="128"/>
      <c r="H122" s="129" t="s">
        <v>282</v>
      </c>
      <c r="I122" s="129"/>
      <c r="J122" s="5"/>
      <c r="K122" s="130"/>
    </row>
    <row r="123" spans="1:11" s="95" customFormat="1">
      <c r="A123" s="131"/>
      <c r="B123" s="132"/>
      <c r="C123" s="133">
        <v>15491176.449999999</v>
      </c>
      <c r="D123" s="133"/>
      <c r="E123" s="133">
        <v>18484860.420000002</v>
      </c>
      <c r="F123" s="133"/>
      <c r="G123" s="133"/>
      <c r="H123" s="129" t="s">
        <v>283</v>
      </c>
      <c r="I123" s="129"/>
      <c r="J123" s="129"/>
      <c r="K123" s="130"/>
    </row>
    <row r="124" spans="1:11" s="1" customFormat="1">
      <c r="A124" s="5"/>
      <c r="B124" s="6"/>
      <c r="C124" s="126">
        <f>C122-C123</f>
        <v>1476.6899999994785</v>
      </c>
      <c r="D124" s="126"/>
      <c r="E124" s="126">
        <f>E122-E123</f>
        <v>1476.6899999976158</v>
      </c>
      <c r="F124" s="126"/>
      <c r="G124" s="126"/>
      <c r="H124" s="119"/>
      <c r="I124" s="119"/>
      <c r="J124" s="119"/>
      <c r="K124" s="134"/>
    </row>
    <row r="125" spans="1:11">
      <c r="B125" s="135" t="s">
        <v>284</v>
      </c>
      <c r="C125" s="136">
        <v>150000</v>
      </c>
      <c r="K125" s="137"/>
    </row>
    <row r="126" spans="1:11">
      <c r="B126" s="135" t="s">
        <v>285</v>
      </c>
      <c r="C126" s="136">
        <v>102424.9</v>
      </c>
      <c r="K126" s="137"/>
    </row>
    <row r="127" spans="1:11">
      <c r="B127" s="135" t="s">
        <v>286</v>
      </c>
      <c r="C127" s="136">
        <v>-27000</v>
      </c>
      <c r="K127" s="138"/>
    </row>
    <row r="128" spans="1:11">
      <c r="B128" s="135" t="s">
        <v>287</v>
      </c>
      <c r="C128" s="136">
        <v>-54000</v>
      </c>
    </row>
    <row r="129" spans="2:3">
      <c r="B129" s="135" t="s">
        <v>288</v>
      </c>
      <c r="C129" s="136">
        <v>-59400</v>
      </c>
    </row>
    <row r="130" spans="2:3">
      <c r="B130" s="135" t="s">
        <v>289</v>
      </c>
      <c r="C130" s="136">
        <v>-113501.59</v>
      </c>
    </row>
    <row r="131" spans="2:3">
      <c r="B131" s="135" t="s">
        <v>290</v>
      </c>
      <c r="C131" s="117">
        <f>SUM(C125:C130)</f>
        <v>-1476.6900000000023</v>
      </c>
    </row>
  </sheetData>
  <mergeCells count="9">
    <mergeCell ref="A113:B113"/>
    <mergeCell ref="A1:J1"/>
    <mergeCell ref="A3:A4"/>
    <mergeCell ref="B3:B4"/>
    <mergeCell ref="C3:C4"/>
    <mergeCell ref="D3:D4"/>
    <mergeCell ref="E3:E4"/>
    <mergeCell ref="H3:H4"/>
    <mergeCell ref="J3:J4"/>
  </mergeCells>
  <phoneticPr fontId="1" type="noConversion"/>
  <hyperlinks>
    <hyperlink ref="B43" location="崇世爱心基金!A1" display="崇世爱心基金"/>
    <hyperlink ref="B30" location="山东侨联公益基金!A1" display="山东侨联公益基金"/>
    <hyperlink ref="B5" location="侨爱心学校!A1" display="侨爱心学校"/>
    <hyperlink ref="B6" location="侨爱心图书!A1" display="侨爱心图书室"/>
    <hyperlink ref="B7" location="侨爱心卫生室!A1" display="侨爱心卫生室"/>
    <hyperlink ref="B8" location="'365惠侨济困项目'!A1" display="365惠侨济困项目"/>
    <hyperlink ref="B9" location="树人班项目!A1" display="树人班项目"/>
    <hyperlink ref="B10" location="南侨机工项目!A1" display="南侨机工项目"/>
    <hyperlink ref="B11" location="侨爱心光明行!A1" display="侨爱心光明行"/>
    <hyperlink ref="B12" location="侨爱心健康行!A1" display="侨爱心健康行"/>
    <hyperlink ref="B13" location="链家公益!A1" display="链家公益"/>
    <hyperlink ref="B14" location="让他们求学不再艰难!A1" display="让他们求学不再艰难"/>
    <hyperlink ref="B15" location="灯火计划!A1" display="灯火计划"/>
    <hyperlink ref="B16" location="侨爱心工程——其他!A1" display="其他"/>
    <hyperlink ref="B17" location="华侨冬奥冰雪博物馆!A1" display="华侨冬奥冰雪博物馆"/>
    <hyperlink ref="B18" location="福建华侨公益基金!A1" display="福建华侨公益基金"/>
    <hyperlink ref="B19" location="浙江华侨公益基金!A1" display="浙江华侨公益基金"/>
    <hyperlink ref="B22" location="河南华侨公益基金!A1" display="河南华侨公益基金"/>
    <hyperlink ref="B20" location="重庆华侨公益基金!A1" display="重庆华侨公益基金"/>
    <hyperlink ref="B21" location="黑龙江365公益基金!A1" display="黑龙江365公益基金"/>
    <hyperlink ref="B27" location="江苏华侨公益基金!A1" display="江苏华侨公益基金"/>
    <hyperlink ref="B28" location="陕西侨联公益基金!A1" display="陕西侨联公益事业发展基金"/>
    <hyperlink ref="B26" location="湖北侨联专项基金!A1" display="湖北省侨联专项基金"/>
    <hyperlink ref="B23" location="中国侨联文化交流基金!A1" display="中国侨联文化交流专项基金"/>
    <hyperlink ref="B29" location="上海侨爱基金!A1" display="上海侨爱基金"/>
    <hyperlink ref="B31" location="法顾委法律服务基金!A1" display="法顾委法律服务专项基金"/>
    <hyperlink ref="B32" location="河北侨联基金!A1" display="河北省侨联公益基金"/>
    <hyperlink ref="B24" location="中国侨商会公益基金!A1" display="中国侨商会公益基金"/>
    <hyperlink ref="B33" location="华侨华人研究基金!A1" display="华侨华人研究基金"/>
    <hyperlink ref="B25" location="甘肃省侨联公益基金!A1" display="甘肃省侨联公益基金"/>
    <hyperlink ref="B105" location="北川中学援建!A1" display="北川中学援建"/>
    <hyperlink ref="B106" location="救灾救难!A1" display="救灾救难专项"/>
    <hyperlink ref="B107" location="善学弱视项目!A1" display="善学弱视专项"/>
    <hyperlink ref="B108" location="侨联事业发展专项!A1" display="侨联事业发展专项"/>
    <hyperlink ref="B109" location="基金会公益发展专项!A1" display="基金会公益发展专项"/>
    <hyperlink ref="B110" location="抗击新型冠状病毒疫情!A1" display="抗击新型冠状病毒疫情"/>
    <hyperlink ref="B111" location="世纪金源公益项目!A1" display="世纪金源公益项目"/>
    <hyperlink ref="B36" location="张文谓归侨老人基金!A1" display="张文谓归侨老人基金"/>
    <hyperlink ref="B37" location="永芳科技基金!A1" display="永芳科技文化教育基金"/>
    <hyperlink ref="B38" location="孙中山文教基金!A1" display="孙中山文教基金"/>
    <hyperlink ref="B39" location="陈金荣文教基金!A1" display="陈金荣文教基金"/>
    <hyperlink ref="B40" location="林东爱心基金!A1" display="林东爱心基金"/>
    <hyperlink ref="B41" location="侨心教育慈善基金!A1" display="侨心教育慈善基金"/>
    <hyperlink ref="B42" location="和睦家爱心基金!A1" display="和睦家爱心基金"/>
    <hyperlink ref="B88" location="金辉爱心基金!A1" display="金辉爱心基金"/>
    <hyperlink ref="B87" location="华侨华人应急救助基金!A1" display="华侨华人应急救助基金"/>
    <hyperlink ref="B89" location="朝阳区侨联公益基金!A1" display="朝阳区侨联公益基金"/>
    <hyperlink ref="B90" location="百乘公益基金!A1" display="百乘公益基金"/>
    <hyperlink ref="B91" location="吕嘉全球华人艺术发展基金!A1" display="吕嘉全球华人艺术发展基金"/>
    <hyperlink ref="B92" location="水立方公益基金!A1" display="水立方公益基金"/>
    <hyperlink ref="B93" location="陈嘉庚教育公益基金!A1" display="陈嘉庚教育公益基金"/>
    <hyperlink ref="B94" location="朱家莹青少年摄影公益基金!A1" display="朱家莹青少年摄影公益基金"/>
    <hyperlink ref="B95" location="姚志胜爱心基金!A1" display="姚志胜爱心基金"/>
    <hyperlink ref="B96" location="中医药全球传播基金!A1" display="中医药全球传播基金"/>
    <hyperlink ref="B97" location="星炜爱心基金!A1" display="星炜爱心基金"/>
    <hyperlink ref="B98" location="谈淑兰助学爱心基金!A1" display="谈淑兰助学爱心基金"/>
    <hyperlink ref="B86" location="轻松筹原基金!A1" display="轻松筹原基金"/>
    <hyperlink ref="B85" location="笑玮爱心基金!A1" display="笑玮爱心基金"/>
    <hyperlink ref="B84" location="河南华侨教育基金!A1" display="河南华侨教育公益基金"/>
    <hyperlink ref="B83" location="一河一带沙棘专项基金!A1" display="“一河一带”沙棘专项基金"/>
    <hyperlink ref="B82" location="燕灵公益基金!A1" display="燕灵公益基金"/>
    <hyperlink ref="B81" location="'一带一路. 德国华商公益基金'!A1" display="一带一路.德国华商公益基金"/>
    <hyperlink ref="B80" location="爱乐者国际文化基金!A1" display="爱乐者国际文化艺术发展基金"/>
    <hyperlink ref="B79" location="晋中金桥爱心基金!A1" display="晋中市金桥爱心公益基金"/>
    <hyperlink ref="B78" location="青羚基金!A1" display="青羚公益基金"/>
    <hyperlink ref="B77" location="东南亚公益发展基金!A1" display="东南亚公益发展专项基金"/>
    <hyperlink ref="B76" location="特殊教育!A1" display="特殊教育公益基金"/>
    <hyperlink ref="B75" location="善行团公益基金!A1" display="善行团专项基金"/>
    <hyperlink ref="B74" location="千方公益基金!A1" display="千方公益基金"/>
    <hyperlink ref="B73" location="德达心康公益基金!A1" display="德达心康公益基金"/>
    <hyperlink ref="B72" location="小水滴新生!A1" display="小水滴新生专项基金"/>
    <hyperlink ref="B71" location="中国美术国际交流公益基金!A1" display="中国美术国际交流公益基金"/>
    <hyperlink ref="B70" location="国际艺术发展基金!A1" display="国际艺术发展基金"/>
    <hyperlink ref="B69" location="潮商学公益基金!A1" display="潮商学公益基金"/>
    <hyperlink ref="B68" location="丝路文化公益基金!A1" display="丝路文化公益基金（原金恒丰基金）"/>
    <hyperlink ref="B67" location="佰圆顺众专项基金!A1" display="佰圆顺众专项基金"/>
    <hyperlink ref="B66" location="归侨侨眷养安享基金!A1" display="归侨侨眷养安享基金"/>
    <hyperlink ref="B65" location="胜记仓爱心基金!A1" display="胜记仓爱心基金"/>
    <hyperlink ref="B64" location="希望之翼基金!A1" display="希望之翼专项基金"/>
    <hyperlink ref="B63" location="正心正举!A1" display="正心正举公益基金"/>
    <hyperlink ref="B62" location="中华山水公益基金!A1" display="中华山水公益基金"/>
    <hyperlink ref="B61" location="国学发展基金!A1" display="国学发展基金"/>
    <hyperlink ref="B60" location="蓝天梦想基金!A1" display="蓝天梦想基金"/>
    <hyperlink ref="B59" location="中兴守护宝基金!A1" display="中兴守护基金"/>
    <hyperlink ref="B58" location="还笑童颜血管瘤胎记基金!A1" display="还笑童颜血管瘤胎记基金"/>
    <hyperlink ref="B57" location="护疆和平基金!A1" display="护疆和平基金"/>
    <hyperlink ref="B56" location="自我保健基金!A1" display="国际自我保健基金"/>
    <hyperlink ref="B55" location="神华北川基金!A1" display="神华爱心北川中学助教助学基金"/>
    <hyperlink ref="B54" location="正佳爱心基金!A1" display="正佳爱心基金"/>
    <hyperlink ref="B53" location="易康公益专项基金!A1" display="易康公益专项基金"/>
    <hyperlink ref="B52" location="华人艺术基金!A1" display="华人当代艺术基金"/>
    <hyperlink ref="B51" location="蓝丝带助残基金!A1" display="蓝丝带助残基金"/>
    <hyperlink ref="B50" location="安侨基金!A1" display="安侨基金"/>
    <hyperlink ref="B48" location="朱奕龙基金!A1" display="朱奕龙基金"/>
    <hyperlink ref="B47" location="邱维廉基金!A1" display="邱维廉基金"/>
    <hyperlink ref="B46" location="彭先生基金!A1" display="彭先生基金"/>
    <hyperlink ref="B45" location="大爱基金!A1" display="大爱基金"/>
    <hyperlink ref="B44" location="绿色未来人才专项基金!A1" display="绿色未来人才专项基金"/>
    <hyperlink ref="B49" location="胡国赞基金!A1" display="胡国赞基金"/>
    <hyperlink ref="B99" location="职业人群关爱基金!A1" display="职业人群关爱基金"/>
    <hyperlink ref="B100" location="响沙湾公益基金!A1" display="响沙湾公益基金"/>
    <hyperlink ref="B101" location="世纪金源公益基金!A1" display="世纪金源公益基金"/>
    <hyperlink ref="B102" location="科学技术创新能力建设基金!A1" display="科学技术创新能力建设公益基金"/>
    <hyperlink ref="B103" location="新萌芽基金!A1" display="新萌芽专项基金"/>
    <hyperlink ref="B34" location="中国华侨历史博物馆发展基金!A1" display="中国华侨历史博物馆发展公益基金"/>
    <hyperlink ref="B35" location="侨爱心乡村学生眼视光工程!A1" display="侨爱心·乡村学生眼视光工程基金"/>
    <hyperlink ref="B112" location="河南水灾项目!A1" display="河南水灾项目"/>
    <hyperlink ref="B104" location="森诺爱心基金!A1" display="森诺爱心公益基金"/>
  </hyperlink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资产提供者设置了时间限制或用途限制的资产明细表</vt:lpstr>
      <vt:lpstr>附表8</vt:lpstr>
      <vt:lpstr>2021年限定性净资产明细表</vt:lpstr>
      <vt:lpstr>附表8!Print_Area</vt:lpstr>
      <vt:lpstr>资产提供者设置了时间限制或用途限制的资产明细表!Print_Area</vt:lpstr>
      <vt:lpstr>附表8!Print_Titles</vt:lpstr>
      <vt:lpstr>资产提供者设置了时间限制或用途限制的资产明细表!Print_Titles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</dc:creator>
  <cp:lastModifiedBy>tl</cp:lastModifiedBy>
  <cp:lastPrinted>2022-04-10T13:42:48Z</cp:lastPrinted>
  <dcterms:created xsi:type="dcterms:W3CDTF">2019-02-19T05:28:21Z</dcterms:created>
  <dcterms:modified xsi:type="dcterms:W3CDTF">2022-04-24T06:52:02Z</dcterms:modified>
</cp:coreProperties>
</file>